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72.22.80.53\kccca\kccca-disk2\kccca-disk2\A_令和7年度\企画\県補助金\C事業\最新\"/>
    </mc:Choice>
  </mc:AlternateContent>
  <xr:revisionPtr revIDLastSave="0" documentId="13_ncr:1_{6AF58F23-FCE0-49A9-BBDD-505C61166721}" xr6:coauthVersionLast="47" xr6:coauthVersionMax="47" xr10:uidLastSave="{00000000-0000-0000-0000-000000000000}"/>
  <bookViews>
    <workbookView xWindow="-120" yWindow="-120" windowWidth="29040" windowHeight="15720" xr2:uid="{51FCEFFE-1342-4BE3-8AC2-4D8A80EC6BCB}"/>
  </bookViews>
  <sheets>
    <sheet name="計算シート" sheetId="7" r:id="rId1"/>
    <sheet name="計算シート (記入例)" sheetId="8" r:id="rId2"/>
    <sheet name="各種パラメータ" sheetId="4" state="hidden" r:id="rId3"/>
    <sheet name="店舗用ｲﾝﾊﾞｰﾀｰ機" sheetId="2" state="hidden" r:id="rId4"/>
    <sheet name="ﾋﾞﾙﾏﾙﾁ用ｲﾝﾊﾞｰﾀｰ機" sheetId="3" state="hidden" r:id="rId5"/>
    <sheet name="設備用ｲﾝﾊﾞｰﾀｰ機" sheetId="5" state="hidden" r:id="rId6"/>
    <sheet name="非ｲﾝﾊﾞｰﾀｰ(定速)機" sheetId="6" state="hidden" r:id="rId7"/>
  </sheets>
  <definedNames>
    <definedName name="_xlnm.Print_Area" localSheetId="0">計算シート!$A$1:$AC$45</definedName>
    <definedName name="_xlnm.Print_Area" localSheetId="1">'計算シート (記入例)'!$A$1:$AC$45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8" l="1"/>
  <c r="T45" i="8"/>
  <c r="S44" i="8"/>
  <c r="V44" i="8" s="1"/>
  <c r="R44" i="8"/>
  <c r="Q44" i="8"/>
  <c r="P44" i="8"/>
  <c r="J44" i="8"/>
  <c r="I44" i="8"/>
  <c r="C44" i="8"/>
  <c r="L44" i="8" s="1"/>
  <c r="S43" i="8"/>
  <c r="V43" i="8" s="1"/>
  <c r="R43" i="8"/>
  <c r="Q43" i="8"/>
  <c r="P43" i="8"/>
  <c r="J43" i="8"/>
  <c r="I43" i="8"/>
  <c r="C43" i="8"/>
  <c r="D43" i="8" s="1"/>
  <c r="V42" i="8"/>
  <c r="S42" i="8"/>
  <c r="R42" i="8"/>
  <c r="Q42" i="8"/>
  <c r="P42" i="8"/>
  <c r="L42" i="8"/>
  <c r="K42" i="8"/>
  <c r="J42" i="8"/>
  <c r="I42" i="8"/>
  <c r="E42" i="8"/>
  <c r="D42" i="8"/>
  <c r="C42" i="8"/>
  <c r="S41" i="8"/>
  <c r="V41" i="8" s="1"/>
  <c r="R41" i="8"/>
  <c r="Q41" i="8"/>
  <c r="P41" i="8"/>
  <c r="J41" i="8"/>
  <c r="I41" i="8"/>
  <c r="C41" i="8"/>
  <c r="L41" i="8" s="1"/>
  <c r="S40" i="8"/>
  <c r="V40" i="8" s="1"/>
  <c r="R40" i="8"/>
  <c r="Q40" i="8"/>
  <c r="P40" i="8"/>
  <c r="K40" i="8"/>
  <c r="J40" i="8"/>
  <c r="I40" i="8"/>
  <c r="E40" i="8"/>
  <c r="C40" i="8"/>
  <c r="L40" i="8" s="1"/>
  <c r="S39" i="8"/>
  <c r="V39" i="8" s="1"/>
  <c r="R39" i="8"/>
  <c r="Q39" i="8"/>
  <c r="P39" i="8"/>
  <c r="J39" i="8"/>
  <c r="I39" i="8"/>
  <c r="C39" i="8"/>
  <c r="E39" i="8" s="1"/>
  <c r="AB38" i="8"/>
  <c r="S38" i="8"/>
  <c r="V38" i="8" s="1"/>
  <c r="R38" i="8"/>
  <c r="Q38" i="8"/>
  <c r="P38" i="8"/>
  <c r="J38" i="8"/>
  <c r="I38" i="8"/>
  <c r="C38" i="8"/>
  <c r="L38" i="8" s="1"/>
  <c r="AB37" i="8"/>
  <c r="S37" i="8"/>
  <c r="V37" i="8" s="1"/>
  <c r="R37" i="8"/>
  <c r="Q37" i="8"/>
  <c r="P37" i="8"/>
  <c r="L37" i="8"/>
  <c r="J37" i="8"/>
  <c r="I37" i="8"/>
  <c r="C37" i="8"/>
  <c r="D37" i="8" s="1"/>
  <c r="V36" i="8"/>
  <c r="S36" i="8"/>
  <c r="R36" i="8"/>
  <c r="Q36" i="8"/>
  <c r="P36" i="8"/>
  <c r="L36" i="8"/>
  <c r="K36" i="8"/>
  <c r="J36" i="8"/>
  <c r="I36" i="8"/>
  <c r="E36" i="8"/>
  <c r="D36" i="8"/>
  <c r="C36" i="8"/>
  <c r="S35" i="8"/>
  <c r="V35" i="8" s="1"/>
  <c r="R35" i="8"/>
  <c r="Q35" i="8"/>
  <c r="P35" i="8"/>
  <c r="J35" i="8"/>
  <c r="I35" i="8"/>
  <c r="C35" i="8"/>
  <c r="L35" i="8" s="1"/>
  <c r="AB34" i="8"/>
  <c r="S34" i="8"/>
  <c r="V34" i="8" s="1"/>
  <c r="R34" i="8"/>
  <c r="Q34" i="8"/>
  <c r="P34" i="8"/>
  <c r="J34" i="8"/>
  <c r="I34" i="8"/>
  <c r="C34" i="8"/>
  <c r="D34" i="8" s="1"/>
  <c r="AB33" i="8"/>
  <c r="V33" i="8"/>
  <c r="S33" i="8"/>
  <c r="R33" i="8"/>
  <c r="Q33" i="8"/>
  <c r="P33" i="8"/>
  <c r="L33" i="8"/>
  <c r="J33" i="8"/>
  <c r="I33" i="8"/>
  <c r="E33" i="8"/>
  <c r="C33" i="8"/>
  <c r="D33" i="8" s="1"/>
  <c r="S33" i="7"/>
  <c r="V33" i="7" s="1"/>
  <c r="P34" i="7"/>
  <c r="Q34" i="7"/>
  <c r="P35" i="7"/>
  <c r="Q35" i="7"/>
  <c r="P36" i="7"/>
  <c r="Q36" i="7"/>
  <c r="P37" i="7"/>
  <c r="Q37" i="7"/>
  <c r="P38" i="7"/>
  <c r="Q38" i="7"/>
  <c r="P39" i="7"/>
  <c r="Q39" i="7"/>
  <c r="P40" i="7"/>
  <c r="Q40" i="7"/>
  <c r="P41" i="7"/>
  <c r="Q41" i="7"/>
  <c r="P42" i="7"/>
  <c r="Q42" i="7"/>
  <c r="P43" i="7"/>
  <c r="Q43" i="7"/>
  <c r="P44" i="7"/>
  <c r="Q44" i="7"/>
  <c r="Q33" i="7"/>
  <c r="P33" i="7"/>
  <c r="I34" i="7"/>
  <c r="J34" i="7"/>
  <c r="I35" i="7"/>
  <c r="J35" i="7"/>
  <c r="I36" i="7"/>
  <c r="J36" i="7"/>
  <c r="I37" i="7"/>
  <c r="J37" i="7"/>
  <c r="I38" i="7"/>
  <c r="J38" i="7"/>
  <c r="I39" i="7"/>
  <c r="J39" i="7"/>
  <c r="I40" i="7"/>
  <c r="J40" i="7"/>
  <c r="I41" i="7"/>
  <c r="J41" i="7"/>
  <c r="I42" i="7"/>
  <c r="J42" i="7"/>
  <c r="I43" i="7"/>
  <c r="J43" i="7"/>
  <c r="I44" i="7"/>
  <c r="J44" i="7"/>
  <c r="J33" i="7"/>
  <c r="I33" i="7"/>
  <c r="U45" i="7"/>
  <c r="V45" i="8" l="1"/>
  <c r="M40" i="8"/>
  <c r="N40" i="8" s="1"/>
  <c r="O40" i="8" s="1"/>
  <c r="X40" i="8" s="1"/>
  <c r="F37" i="8"/>
  <c r="G37" i="8" s="1"/>
  <c r="H37" i="8" s="1"/>
  <c r="W37" i="8" s="1"/>
  <c r="F43" i="8"/>
  <c r="G43" i="8" s="1"/>
  <c r="H43" i="8" s="1"/>
  <c r="W43" i="8" s="1"/>
  <c r="F33" i="8"/>
  <c r="G33" i="8" s="1"/>
  <c r="H33" i="8" s="1"/>
  <c r="W33" i="8" s="1"/>
  <c r="K33" i="8"/>
  <c r="E34" i="8"/>
  <c r="F34" i="8" s="1"/>
  <c r="G34" i="8" s="1"/>
  <c r="H34" i="8" s="1"/>
  <c r="W34" i="8" s="1"/>
  <c r="E37" i="8"/>
  <c r="D40" i="8"/>
  <c r="E43" i="8"/>
  <c r="K39" i="8"/>
  <c r="M36" i="8"/>
  <c r="N36" i="8" s="1"/>
  <c r="O36" i="8" s="1"/>
  <c r="X36" i="8" s="1"/>
  <c r="L39" i="8"/>
  <c r="M42" i="8"/>
  <c r="N42" i="8" s="1"/>
  <c r="O42" i="8" s="1"/>
  <c r="X42" i="8" s="1"/>
  <c r="D35" i="8"/>
  <c r="D38" i="8"/>
  <c r="D41" i="8"/>
  <c r="D44" i="8"/>
  <c r="K34" i="8"/>
  <c r="E35" i="8"/>
  <c r="K37" i="8"/>
  <c r="E38" i="8"/>
  <c r="E41" i="8"/>
  <c r="K43" i="8"/>
  <c r="E44" i="8"/>
  <c r="L43" i="8"/>
  <c r="L34" i="8"/>
  <c r="D39" i="8"/>
  <c r="K35" i="8"/>
  <c r="F36" i="8"/>
  <c r="G36" i="8" s="1"/>
  <c r="H36" i="8" s="1"/>
  <c r="W36" i="8" s="1"/>
  <c r="K38" i="8"/>
  <c r="K41" i="8"/>
  <c r="F42" i="8"/>
  <c r="G42" i="8" s="1"/>
  <c r="H42" i="8" s="1"/>
  <c r="W42" i="8" s="1"/>
  <c r="K44" i="8"/>
  <c r="T45" i="7"/>
  <c r="Q3" i="2"/>
  <c r="R34" i="7"/>
  <c r="S34" i="7"/>
  <c r="V34" i="7" s="1"/>
  <c r="R35" i="7"/>
  <c r="S35" i="7"/>
  <c r="V35" i="7" s="1"/>
  <c r="R36" i="7"/>
  <c r="S36" i="7"/>
  <c r="V36" i="7" s="1"/>
  <c r="R37" i="7"/>
  <c r="S37" i="7"/>
  <c r="V37" i="7" s="1"/>
  <c r="R38" i="7"/>
  <c r="S38" i="7"/>
  <c r="V38" i="7" s="1"/>
  <c r="R39" i="7"/>
  <c r="S39" i="7"/>
  <c r="V39" i="7" s="1"/>
  <c r="R40" i="7"/>
  <c r="S40" i="7"/>
  <c r="V40" i="7" s="1"/>
  <c r="R41" i="7"/>
  <c r="S41" i="7"/>
  <c r="V41" i="7" s="1"/>
  <c r="R42" i="7"/>
  <c r="S42" i="7"/>
  <c r="V42" i="7" s="1"/>
  <c r="R43" i="7"/>
  <c r="S43" i="7"/>
  <c r="V43" i="7" s="1"/>
  <c r="R44" i="7"/>
  <c r="S44" i="7"/>
  <c r="V44" i="7" s="1"/>
  <c r="R33" i="7"/>
  <c r="C34" i="7"/>
  <c r="C35" i="7"/>
  <c r="C36" i="7"/>
  <c r="C37" i="7"/>
  <c r="C38" i="7"/>
  <c r="C39" i="7"/>
  <c r="C40" i="7"/>
  <c r="C41" i="7"/>
  <c r="C42" i="7"/>
  <c r="C43" i="7"/>
  <c r="C44" i="7"/>
  <c r="C33" i="7"/>
  <c r="H8" i="2"/>
  <c r="AB38" i="7"/>
  <c r="AB37" i="7"/>
  <c r="AB34" i="7"/>
  <c r="AB33" i="7"/>
  <c r="M4" i="5"/>
  <c r="K4" i="6"/>
  <c r="H34" i="6" s="1"/>
  <c r="K4" i="5"/>
  <c r="H34" i="5" s="1"/>
  <c r="K4" i="3"/>
  <c r="H29" i="3" s="1"/>
  <c r="K4" i="2"/>
  <c r="H24" i="2" s="1"/>
  <c r="Y36" i="8" l="1"/>
  <c r="Y42" i="8"/>
  <c r="F38" i="8"/>
  <c r="G38" i="8" s="1"/>
  <c r="H38" i="8" s="1"/>
  <c r="W38" i="8" s="1"/>
  <c r="M37" i="8"/>
  <c r="N37" i="8" s="1"/>
  <c r="O37" i="8" s="1"/>
  <c r="X37" i="8" s="1"/>
  <c r="Y37" i="8" s="1"/>
  <c r="F44" i="8"/>
  <c r="G44" i="8" s="1"/>
  <c r="H44" i="8" s="1"/>
  <c r="W44" i="8" s="1"/>
  <c r="F39" i="8"/>
  <c r="G39" i="8" s="1"/>
  <c r="H39" i="8" s="1"/>
  <c r="W39" i="8" s="1"/>
  <c r="M39" i="8"/>
  <c r="N39" i="8" s="1"/>
  <c r="O39" i="8" s="1"/>
  <c r="X39" i="8" s="1"/>
  <c r="F41" i="8"/>
  <c r="G41" i="8" s="1"/>
  <c r="H41" i="8" s="1"/>
  <c r="W41" i="8" s="1"/>
  <c r="M38" i="8"/>
  <c r="N38" i="8" s="1"/>
  <c r="O38" i="8" s="1"/>
  <c r="X38" i="8" s="1"/>
  <c r="M33" i="8"/>
  <c r="N33" i="8" s="1"/>
  <c r="O33" i="8" s="1"/>
  <c r="X33" i="8" s="1"/>
  <c r="M44" i="8"/>
  <c r="N44" i="8" s="1"/>
  <c r="O44" i="8" s="1"/>
  <c r="X44" i="8" s="1"/>
  <c r="M41" i="8"/>
  <c r="N41" i="8" s="1"/>
  <c r="O41" i="8" s="1"/>
  <c r="X41" i="8" s="1"/>
  <c r="F40" i="8"/>
  <c r="G40" i="8" s="1"/>
  <c r="H40" i="8" s="1"/>
  <c r="W40" i="8" s="1"/>
  <c r="Y40" i="8" s="1"/>
  <c r="M34" i="8"/>
  <c r="N34" i="8" s="1"/>
  <c r="O34" i="8" s="1"/>
  <c r="X34" i="8" s="1"/>
  <c r="Y34" i="8" s="1"/>
  <c r="F35" i="8"/>
  <c r="G35" i="8" s="1"/>
  <c r="H35" i="8" s="1"/>
  <c r="W35" i="8" s="1"/>
  <c r="M35" i="8"/>
  <c r="N35" i="8" s="1"/>
  <c r="O35" i="8" s="1"/>
  <c r="X35" i="8" s="1"/>
  <c r="M43" i="8"/>
  <c r="N43" i="8" s="1"/>
  <c r="O43" i="8" s="1"/>
  <c r="X43" i="8" s="1"/>
  <c r="Y43" i="8" s="1"/>
  <c r="V45" i="7"/>
  <c r="L38" i="7"/>
  <c r="D38" i="7"/>
  <c r="K38" i="7"/>
  <c r="E34" i="7"/>
  <c r="D34" i="7"/>
  <c r="K34" i="7"/>
  <c r="E36" i="7"/>
  <c r="K36" i="7"/>
  <c r="D36" i="7"/>
  <c r="L42" i="7"/>
  <c r="D42" i="7"/>
  <c r="K42" i="7"/>
  <c r="L33" i="7"/>
  <c r="D33" i="7"/>
  <c r="K33" i="7"/>
  <c r="E33" i="7"/>
  <c r="L41" i="7"/>
  <c r="K41" i="7"/>
  <c r="D41" i="7"/>
  <c r="L37" i="7"/>
  <c r="K37" i="7"/>
  <c r="D37" i="7"/>
  <c r="L44" i="7"/>
  <c r="K44" i="7"/>
  <c r="D44" i="7"/>
  <c r="E40" i="7"/>
  <c r="K40" i="7"/>
  <c r="D40" i="7"/>
  <c r="D43" i="7"/>
  <c r="K43" i="7"/>
  <c r="D39" i="7"/>
  <c r="K39" i="7"/>
  <c r="D35" i="7"/>
  <c r="K35" i="7"/>
  <c r="L40" i="7"/>
  <c r="E42" i="7"/>
  <c r="L35" i="7"/>
  <c r="E39" i="7"/>
  <c r="L39" i="7"/>
  <c r="L34" i="7"/>
  <c r="E38" i="7"/>
  <c r="L43" i="7"/>
  <c r="E43" i="7"/>
  <c r="E35" i="7"/>
  <c r="L36" i="7"/>
  <c r="E41" i="7"/>
  <c r="E37" i="7"/>
  <c r="E44" i="7"/>
  <c r="H17" i="5"/>
  <c r="H23" i="5"/>
  <c r="H9" i="5"/>
  <c r="H28" i="5"/>
  <c r="H12" i="5"/>
  <c r="H31" i="5"/>
  <c r="H27" i="6"/>
  <c r="H9" i="6"/>
  <c r="H17" i="6"/>
  <c r="H28" i="6"/>
  <c r="H8" i="6"/>
  <c r="H16" i="6"/>
  <c r="H12" i="6"/>
  <c r="H23" i="6"/>
  <c r="H31" i="6"/>
  <c r="H13" i="6"/>
  <c r="H24" i="6"/>
  <c r="H32" i="6"/>
  <c r="H13" i="5"/>
  <c r="H24" i="5"/>
  <c r="H32" i="5"/>
  <c r="H8" i="5"/>
  <c r="H16" i="5"/>
  <c r="H27" i="5"/>
  <c r="H10" i="6"/>
  <c r="H14" i="6"/>
  <c r="H18" i="6"/>
  <c r="H25" i="6"/>
  <c r="H29" i="6"/>
  <c r="H33" i="6"/>
  <c r="M4" i="6"/>
  <c r="H11" i="6"/>
  <c r="H15" i="6"/>
  <c r="H19" i="6"/>
  <c r="H26" i="6"/>
  <c r="H30" i="6"/>
  <c r="H10" i="5"/>
  <c r="H14" i="5"/>
  <c r="H18" i="5"/>
  <c r="H25" i="5"/>
  <c r="H29" i="5"/>
  <c r="H33" i="5"/>
  <c r="H11" i="5"/>
  <c r="H15" i="5"/>
  <c r="H19" i="5"/>
  <c r="H26" i="5"/>
  <c r="H30" i="5"/>
  <c r="H10" i="3"/>
  <c r="H14" i="3"/>
  <c r="H25" i="3"/>
  <c r="H33" i="3"/>
  <c r="M4" i="3"/>
  <c r="H15" i="3"/>
  <c r="H34" i="3"/>
  <c r="H8" i="3"/>
  <c r="H12" i="3"/>
  <c r="H16" i="3"/>
  <c r="H23" i="3"/>
  <c r="H27" i="3"/>
  <c r="H31" i="3"/>
  <c r="H18" i="3"/>
  <c r="H11" i="3"/>
  <c r="H19" i="3"/>
  <c r="H26" i="3"/>
  <c r="H30" i="3"/>
  <c r="H9" i="3"/>
  <c r="H13" i="3"/>
  <c r="H17" i="3"/>
  <c r="H24" i="3"/>
  <c r="H28" i="3"/>
  <c r="H32" i="3"/>
  <c r="H33" i="2"/>
  <c r="H31" i="2"/>
  <c r="H29" i="2"/>
  <c r="H27" i="2"/>
  <c r="H23" i="2"/>
  <c r="H34" i="2"/>
  <c r="H30" i="2"/>
  <c r="H26" i="2"/>
  <c r="H25" i="2"/>
  <c r="H32" i="2"/>
  <c r="H28" i="2"/>
  <c r="M4" i="2"/>
  <c r="H10" i="2"/>
  <c r="H14" i="2"/>
  <c r="H17" i="2"/>
  <c r="H13" i="2"/>
  <c r="H9" i="2"/>
  <c r="H19" i="2"/>
  <c r="H15" i="2"/>
  <c r="H11" i="2"/>
  <c r="H18" i="2"/>
  <c r="H16" i="2"/>
  <c r="H12" i="2"/>
  <c r="Y41" i="8" l="1"/>
  <c r="Y39" i="8"/>
  <c r="X45" i="8"/>
  <c r="Y33" i="8"/>
  <c r="Y44" i="8"/>
  <c r="Y38" i="8"/>
  <c r="Y35" i="8"/>
  <c r="W45" i="8"/>
  <c r="F36" i="7"/>
  <c r="G36" i="7" s="1"/>
  <c r="H36" i="7" s="1"/>
  <c r="W36" i="7" s="1"/>
  <c r="M35" i="7"/>
  <c r="N35" i="7" s="1"/>
  <c r="O35" i="7" s="1"/>
  <c r="X35" i="7" s="1"/>
  <c r="F40" i="7"/>
  <c r="G40" i="7" s="1"/>
  <c r="H40" i="7" s="1"/>
  <c r="W40" i="7" s="1"/>
  <c r="M42" i="7"/>
  <c r="N42" i="7" s="1"/>
  <c r="O42" i="7" s="1"/>
  <c r="X42" i="7" s="1"/>
  <c r="M44" i="7"/>
  <c r="N44" i="7" s="1"/>
  <c r="O44" i="7" s="1"/>
  <c r="X44" i="7" s="1"/>
  <c r="M37" i="7"/>
  <c r="N37" i="7" s="1"/>
  <c r="O37" i="7" s="1"/>
  <c r="X37" i="7" s="1"/>
  <c r="M41" i="7"/>
  <c r="N41" i="7" s="1"/>
  <c r="O41" i="7" s="1"/>
  <c r="X41" i="7" s="1"/>
  <c r="M39" i="7"/>
  <c r="N39" i="7" s="1"/>
  <c r="O39" i="7" s="1"/>
  <c r="X39" i="7" s="1"/>
  <c r="M38" i="7"/>
  <c r="N38" i="7" s="1"/>
  <c r="O38" i="7" s="1"/>
  <c r="X38" i="7" s="1"/>
  <c r="M33" i="7"/>
  <c r="N33" i="7" s="1"/>
  <c r="O33" i="7" s="1"/>
  <c r="X33" i="7" s="1"/>
  <c r="F33" i="7"/>
  <c r="G33" i="7" s="1"/>
  <c r="H33" i="7" s="1"/>
  <c r="W33" i="7" s="1"/>
  <c r="F43" i="7"/>
  <c r="G43" i="7" s="1"/>
  <c r="H43" i="7" s="1"/>
  <c r="W43" i="7" s="1"/>
  <c r="F42" i="7"/>
  <c r="M36" i="7"/>
  <c r="M40" i="7"/>
  <c r="M34" i="7"/>
  <c r="F35" i="7"/>
  <c r="F34" i="7"/>
  <c r="F38" i="7"/>
  <c r="F39" i="7"/>
  <c r="F44" i="7"/>
  <c r="M43" i="7"/>
  <c r="F37" i="7"/>
  <c r="F41" i="7"/>
  <c r="AA43" i="8" l="1"/>
  <c r="Y45" i="8"/>
  <c r="AA45" i="8" s="1"/>
  <c r="Y33" i="7"/>
  <c r="N34" i="7"/>
  <c r="O34" i="7" s="1"/>
  <c r="X34" i="7" s="1"/>
  <c r="G42" i="7"/>
  <c r="H42" i="7" s="1"/>
  <c r="W42" i="7" s="1"/>
  <c r="Y42" i="7" s="1"/>
  <c r="G37" i="7"/>
  <c r="H37" i="7" s="1"/>
  <c r="W37" i="7" s="1"/>
  <c r="Y37" i="7" s="1"/>
  <c r="G38" i="7"/>
  <c r="H38" i="7" s="1"/>
  <c r="W38" i="7" s="1"/>
  <c r="Y38" i="7" s="1"/>
  <c r="N40" i="7"/>
  <c r="O40" i="7" s="1"/>
  <c r="X40" i="7" s="1"/>
  <c r="Y40" i="7" s="1"/>
  <c r="N36" i="7"/>
  <c r="O36" i="7" s="1"/>
  <c r="X36" i="7" s="1"/>
  <c r="Y36" i="7" s="1"/>
  <c r="G41" i="7"/>
  <c r="H41" i="7" s="1"/>
  <c r="W41" i="7" s="1"/>
  <c r="Y41" i="7" s="1"/>
  <c r="G39" i="7"/>
  <c r="H39" i="7" s="1"/>
  <c r="W39" i="7" s="1"/>
  <c r="Y39" i="7" s="1"/>
  <c r="N43" i="7"/>
  <c r="O43" i="7" s="1"/>
  <c r="X43" i="7" s="1"/>
  <c r="Y43" i="7" s="1"/>
  <c r="G34" i="7"/>
  <c r="H34" i="7" s="1"/>
  <c r="W34" i="7" s="1"/>
  <c r="G44" i="7"/>
  <c r="H44" i="7" s="1"/>
  <c r="W44" i="7" s="1"/>
  <c r="Y44" i="7" s="1"/>
  <c r="G35" i="7"/>
  <c r="H35" i="7" s="1"/>
  <c r="W35" i="7" s="1"/>
  <c r="Y35" i="7" s="1"/>
  <c r="X45" i="7" l="1"/>
  <c r="W45" i="7"/>
  <c r="Y34" i="7"/>
  <c r="Y45" i="7" s="1"/>
  <c r="AA45" i="7" s="1"/>
  <c r="AA43" i="7" l="1"/>
</calcChain>
</file>

<file path=xl/sharedStrings.xml><?xml version="1.0" encoding="utf-8"?>
<sst xmlns="http://schemas.openxmlformats.org/spreadsheetml/2006/main" count="550" uniqueCount="123">
  <si>
    <t>定格能力</t>
    <rPh sb="0" eb="2">
      <t>テイカク</t>
    </rPh>
    <rPh sb="2" eb="4">
      <t>ノウリョク</t>
    </rPh>
    <phoneticPr fontId="1"/>
  </si>
  <si>
    <t>定格消費電力</t>
    <rPh sb="0" eb="2">
      <t>テイカク</t>
    </rPh>
    <rPh sb="2" eb="4">
      <t>ショウヒ</t>
    </rPh>
    <rPh sb="4" eb="6">
      <t>デンリョク</t>
    </rPh>
    <phoneticPr fontId="1"/>
  </si>
  <si>
    <t>定格COP</t>
    <rPh sb="0" eb="2">
      <t>テイカク</t>
    </rPh>
    <phoneticPr fontId="1"/>
  </si>
  <si>
    <t>平均COP</t>
    <rPh sb="0" eb="2">
      <t>ヘイキン</t>
    </rPh>
    <phoneticPr fontId="1"/>
  </si>
  <si>
    <t>平均COP比</t>
    <rPh sb="0" eb="2">
      <t>ヘイキン</t>
    </rPh>
    <rPh sb="5" eb="6">
      <t>ヒ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</si>
  <si>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</si>
  <si>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</si>
  <si>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</si>
  <si>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</si>
  <si>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</si>
  <si>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</si>
  <si>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</si>
  <si>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</si>
  <si>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</si>
  <si>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</si>
  <si>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</si>
  <si>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</si>
  <si>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鹿児島冷房</t>
    <rPh sb="0" eb="3">
      <t>カゴシマ</t>
    </rPh>
    <rPh sb="3" eb="5">
      <t>レイボウ</t>
    </rPh>
    <phoneticPr fontId="1"/>
  </si>
  <si>
    <t>鹿児島暖房</t>
    <rPh sb="0" eb="3">
      <t>カゴシマ</t>
    </rPh>
    <rPh sb="3" eb="5">
      <t>ダンボウ</t>
    </rPh>
    <phoneticPr fontId="1"/>
  </si>
  <si>
    <t>店舗（戸建て）平均負荷率</t>
    <rPh sb="0" eb="2">
      <t>テンポ</t>
    </rPh>
    <rPh sb="3" eb="5">
      <t>コダ</t>
    </rPh>
    <rPh sb="7" eb="9">
      <t>ヘイキン</t>
    </rPh>
    <rPh sb="9" eb="12">
      <t>フカリツ</t>
    </rPh>
    <phoneticPr fontId="1"/>
  </si>
  <si>
    <t>事務所（ビル）平均負荷率</t>
    <rPh sb="0" eb="3">
      <t>ジムショ</t>
    </rPh>
    <rPh sb="7" eb="9">
      <t>ヘイキン</t>
    </rPh>
    <rPh sb="9" eb="12">
      <t>フカリツ</t>
    </rPh>
    <phoneticPr fontId="1"/>
  </si>
  <si>
    <t>稼働変換率</t>
    <rPh sb="0" eb="2">
      <t>カドウ</t>
    </rPh>
    <rPh sb="2" eb="4">
      <t>ヘンカン</t>
    </rPh>
    <rPh sb="4" eb="5">
      <t>リツ</t>
    </rPh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</si>
  <si>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</si>
  <si>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</si>
  <si>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インバーター有り　空調用途：店舗用、建物用途：事務所（ビル）</t>
    <rPh sb="6" eb="7">
      <t>ア</t>
    </rPh>
    <rPh sb="9" eb="11">
      <t>クウチョウ</t>
    </rPh>
    <rPh sb="11" eb="13">
      <t>ヨウト</t>
    </rPh>
    <rPh sb="14" eb="16">
      <t>テンポ</t>
    </rPh>
    <rPh sb="16" eb="17">
      <t>ヨウ</t>
    </rPh>
    <rPh sb="18" eb="20">
      <t>タテモノ</t>
    </rPh>
    <rPh sb="20" eb="22">
      <t>ヨウト</t>
    </rPh>
    <rPh sb="23" eb="26">
      <t>ジムショ</t>
    </rPh>
    <phoneticPr fontId="1"/>
  </si>
  <si>
    <t>インバーター有り　空調用途：ﾋﾞﾙﾏﾙﾁ用、建物用途：店舗用（戸建て）</t>
    <rPh sb="6" eb="7">
      <t>ア</t>
    </rPh>
    <rPh sb="9" eb="11">
      <t>クウチョウ</t>
    </rPh>
    <rPh sb="11" eb="13">
      <t>ヨウト</t>
    </rPh>
    <rPh sb="20" eb="21">
      <t>ヨウ</t>
    </rPh>
    <rPh sb="22" eb="24">
      <t>タテモノ</t>
    </rPh>
    <rPh sb="24" eb="26">
      <t>ヨウト</t>
    </rPh>
    <rPh sb="27" eb="30">
      <t>テンポヨウ</t>
    </rPh>
    <rPh sb="31" eb="33">
      <t>コダ</t>
    </rPh>
    <phoneticPr fontId="1"/>
  </si>
  <si>
    <t>インバーター有り　空調用途：ﾋﾞﾙﾏﾙﾁ用、建物用途：事務所（ビル）</t>
    <rPh sb="6" eb="7">
      <t>ア</t>
    </rPh>
    <rPh sb="9" eb="11">
      <t>クウチョウ</t>
    </rPh>
    <rPh sb="11" eb="13">
      <t>ヨウト</t>
    </rPh>
    <rPh sb="20" eb="21">
      <t>ヨウ</t>
    </rPh>
    <rPh sb="22" eb="24">
      <t>タテモノ</t>
    </rPh>
    <rPh sb="24" eb="26">
      <t>ヨウト</t>
    </rPh>
    <rPh sb="27" eb="30">
      <t>ジムショ</t>
    </rPh>
    <phoneticPr fontId="1"/>
  </si>
  <si>
    <t>インバーター有り　空調用途：店舗用、建物用途：店舗用（戸建て）</t>
    <rPh sb="6" eb="7">
      <t>ア</t>
    </rPh>
    <rPh sb="9" eb="11">
      <t>クウチョウ</t>
    </rPh>
    <rPh sb="11" eb="13">
      <t>ヨウト</t>
    </rPh>
    <rPh sb="14" eb="16">
      <t>テンポ</t>
    </rPh>
    <rPh sb="16" eb="17">
      <t>ヨウ</t>
    </rPh>
    <rPh sb="18" eb="20">
      <t>タテモノ</t>
    </rPh>
    <rPh sb="20" eb="22">
      <t>ヨウト</t>
    </rPh>
    <rPh sb="23" eb="26">
      <t>テンポヨウ</t>
    </rPh>
    <rPh sb="27" eb="29">
      <t>コダ</t>
    </rPh>
    <phoneticPr fontId="1"/>
  </si>
  <si>
    <t>インバーター有り　空調用途：設備用、建物用途：店舗用（戸建て）</t>
    <rPh sb="6" eb="7">
      <t>ア</t>
    </rPh>
    <rPh sb="9" eb="11">
      <t>クウチョウ</t>
    </rPh>
    <rPh sb="11" eb="13">
      <t>ヨウト</t>
    </rPh>
    <rPh sb="14" eb="16">
      <t>セツビ</t>
    </rPh>
    <rPh sb="16" eb="17">
      <t>ヨウ</t>
    </rPh>
    <rPh sb="18" eb="20">
      <t>タテモノ</t>
    </rPh>
    <rPh sb="20" eb="22">
      <t>ヨウト</t>
    </rPh>
    <rPh sb="23" eb="26">
      <t>テンポヨウ</t>
    </rPh>
    <rPh sb="27" eb="29">
      <t>コダ</t>
    </rPh>
    <phoneticPr fontId="1"/>
  </si>
  <si>
    <t>インバーター有り　空調用途：設備用、建物用途：事務所（ビル）</t>
    <rPh sb="6" eb="7">
      <t>ア</t>
    </rPh>
    <rPh sb="9" eb="11">
      <t>クウチョウ</t>
    </rPh>
    <rPh sb="11" eb="13">
      <t>ヨウト</t>
    </rPh>
    <rPh sb="14" eb="16">
      <t>セツビ</t>
    </rPh>
    <rPh sb="16" eb="17">
      <t>ヨウ</t>
    </rPh>
    <rPh sb="18" eb="20">
      <t>タテモノ</t>
    </rPh>
    <rPh sb="20" eb="22">
      <t>ヨウト</t>
    </rPh>
    <rPh sb="23" eb="26">
      <t>ジムショ</t>
    </rPh>
    <phoneticPr fontId="1"/>
  </si>
  <si>
    <t>インバーターなし　空調用途：全種用、建物用途：店舗用（戸建て）</t>
    <rPh sb="9" eb="11">
      <t>クウチョウ</t>
    </rPh>
    <rPh sb="11" eb="13">
      <t>ヨウト</t>
    </rPh>
    <rPh sb="14" eb="16">
      <t>ゼンシュ</t>
    </rPh>
    <rPh sb="16" eb="17">
      <t>ヨウ</t>
    </rPh>
    <rPh sb="18" eb="20">
      <t>タテモノ</t>
    </rPh>
    <rPh sb="20" eb="22">
      <t>ヨウト</t>
    </rPh>
    <rPh sb="23" eb="26">
      <t>テンポヨウ</t>
    </rPh>
    <rPh sb="27" eb="29">
      <t>コダ</t>
    </rPh>
    <phoneticPr fontId="1"/>
  </si>
  <si>
    <t>インバーター有り　空調用途：全種用、建物用途：事務所（ビル）</t>
    <rPh sb="6" eb="7">
      <t>ア</t>
    </rPh>
    <rPh sb="9" eb="11">
      <t>クウチョウ</t>
    </rPh>
    <rPh sb="11" eb="13">
      <t>ヨウト</t>
    </rPh>
    <rPh sb="14" eb="16">
      <t>ゼンシュ</t>
    </rPh>
    <rPh sb="16" eb="17">
      <t>ヨウ</t>
    </rPh>
    <rPh sb="18" eb="20">
      <t>タテモノ</t>
    </rPh>
    <rPh sb="20" eb="22">
      <t>ヨウト</t>
    </rPh>
    <rPh sb="23" eb="26">
      <t>ジムショ</t>
    </rPh>
    <phoneticPr fontId="1"/>
  </si>
  <si>
    <t>稼働時間への変換率（鹿児島）</t>
    <rPh sb="0" eb="2">
      <t>カドウ</t>
    </rPh>
    <rPh sb="2" eb="4">
      <t>ジカン</t>
    </rPh>
    <rPh sb="6" eb="9">
      <t>ヘンカンリツ</t>
    </rPh>
    <rPh sb="10" eb="13">
      <t>カゴシマ</t>
    </rPh>
    <phoneticPr fontId="1"/>
  </si>
  <si>
    <t>冷房暖房適用（鹿児島）</t>
    <rPh sb="0" eb="2">
      <t>レイボウ</t>
    </rPh>
    <rPh sb="2" eb="4">
      <t>ダンボウ</t>
    </rPh>
    <rPh sb="4" eb="6">
      <t>テキヨウ</t>
    </rPh>
    <rPh sb="7" eb="10">
      <t>カゴシマ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</si>
  <si>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電気式エアコン電力消費計算シート</t>
    </r>
    <r>
      <rPr>
        <b/>
        <sz val="12"/>
        <color theme="1"/>
        <rFont val="游ゴシック"/>
        <family val="3"/>
        <charset val="128"/>
        <scheme val="minor"/>
      </rPr>
      <t>　</t>
    </r>
    <r>
      <rPr>
        <b/>
        <sz val="10"/>
        <color theme="1"/>
        <rFont val="游ゴシック"/>
        <family val="3"/>
        <charset val="128"/>
        <scheme val="minor"/>
      </rPr>
      <t>〔一般財団法人　鹿児島県環境技術協会　R7年版〕</t>
    </r>
    <rPh sb="0" eb="3">
      <t>デンキシキ</t>
    </rPh>
    <rPh sb="7" eb="9">
      <t>デンリョク</t>
    </rPh>
    <rPh sb="9" eb="11">
      <t>ショウヒ</t>
    </rPh>
    <rPh sb="11" eb="13">
      <t>ケイサン</t>
    </rPh>
    <rPh sb="18" eb="20">
      <t>イッパン</t>
    </rPh>
    <rPh sb="20" eb="22">
      <t>ザイダン</t>
    </rPh>
    <rPh sb="22" eb="24">
      <t>ホウジン</t>
    </rPh>
    <rPh sb="25" eb="29">
      <t>カゴシマケン</t>
    </rPh>
    <rPh sb="29" eb="31">
      <t>カンキョウ</t>
    </rPh>
    <rPh sb="31" eb="33">
      <t>ギジュツ</t>
    </rPh>
    <rPh sb="33" eb="35">
      <t>キョウカイ</t>
    </rPh>
    <rPh sb="38" eb="40">
      <t>ネンバン</t>
    </rPh>
    <phoneticPr fontId="1"/>
  </si>
  <si>
    <t>鹿児島県が実施する令和7年度省エネ設備等導入支援事業の補助金申請に際して必要となる</t>
    <rPh sb="0" eb="4">
      <t>カゴシマケン</t>
    </rPh>
    <rPh sb="5" eb="7">
      <t>ジッシ</t>
    </rPh>
    <rPh sb="9" eb="11">
      <t>レイワ</t>
    </rPh>
    <rPh sb="12" eb="14">
      <t>ネンド</t>
    </rPh>
    <rPh sb="14" eb="15">
      <t>ショウ</t>
    </rPh>
    <rPh sb="17" eb="20">
      <t>セツビトウ</t>
    </rPh>
    <rPh sb="20" eb="26">
      <t>ドウニュウシエンジギョウ</t>
    </rPh>
    <rPh sb="27" eb="30">
      <t>ホジョキン</t>
    </rPh>
    <rPh sb="30" eb="32">
      <t>シンセイ</t>
    </rPh>
    <rPh sb="33" eb="34">
      <t>サイ</t>
    </rPh>
    <rPh sb="36" eb="38">
      <t>ヒツヨウ</t>
    </rPh>
    <phoneticPr fontId="1"/>
  </si>
  <si>
    <t>エアコンディショナーの電力消費量と二酸化炭素排出量の算定は、申請者の責任において</t>
    <rPh sb="26" eb="28">
      <t>サンテイ</t>
    </rPh>
    <rPh sb="30" eb="33">
      <t>シンセイシャ</t>
    </rPh>
    <rPh sb="34" eb="36">
      <t>セキニン</t>
    </rPh>
    <phoneticPr fontId="1"/>
  </si>
  <si>
    <t>適切に算定を行い、補助金交付申請書にその算定内容を添付する必要があります。</t>
    <rPh sb="9" eb="12">
      <t>ホジョキン</t>
    </rPh>
    <rPh sb="12" eb="14">
      <t>コウフ</t>
    </rPh>
    <rPh sb="25" eb="27">
      <t>テンプ</t>
    </rPh>
    <rPh sb="29" eb="31">
      <t>ヒツヨウ</t>
    </rPh>
    <phoneticPr fontId="1"/>
  </si>
  <si>
    <t>このシートを使用したことにより利用者に生じた損害に対しては、当協会は一切の責任を負いません。</t>
    <phoneticPr fontId="1"/>
  </si>
  <si>
    <t>基本条件</t>
    <rPh sb="0" eb="2">
      <t>キホン</t>
    </rPh>
    <rPh sb="2" eb="4">
      <t>ジョウケン</t>
    </rPh>
    <phoneticPr fontId="1"/>
  </si>
  <si>
    <t>青色のマスに入力・選択してください</t>
    <rPh sb="0" eb="2">
      <t>アオイロ</t>
    </rPh>
    <rPh sb="6" eb="8">
      <t>ニュウリョク</t>
    </rPh>
    <rPh sb="9" eb="11">
      <t>センタク</t>
    </rPh>
    <phoneticPr fontId="1"/>
  </si>
  <si>
    <t>空調設備の選択</t>
    <rPh sb="0" eb="2">
      <t>クウチョウ</t>
    </rPh>
    <rPh sb="2" eb="4">
      <t>セツビ</t>
    </rPh>
    <rPh sb="5" eb="7">
      <t>センタク</t>
    </rPh>
    <phoneticPr fontId="1"/>
  </si>
  <si>
    <t>プルダウンメニューから選択</t>
    <rPh sb="11" eb="13">
      <t>センタク</t>
    </rPh>
    <phoneticPr fontId="1"/>
  </si>
  <si>
    <t>設置場所の選択</t>
    <rPh sb="0" eb="2">
      <t>セッチ</t>
    </rPh>
    <rPh sb="2" eb="4">
      <t>バショ</t>
    </rPh>
    <rPh sb="5" eb="7">
      <t>センタク</t>
    </rPh>
    <phoneticPr fontId="1"/>
  </si>
  <si>
    <t>既存設備</t>
    <rPh sb="0" eb="2">
      <t>キソン</t>
    </rPh>
    <rPh sb="2" eb="4">
      <t>セツビ</t>
    </rPh>
    <phoneticPr fontId="1"/>
  </si>
  <si>
    <t>導入設備</t>
    <rPh sb="0" eb="2">
      <t>ドウニュウ</t>
    </rPh>
    <rPh sb="2" eb="4">
      <t>セツビ</t>
    </rPh>
    <phoneticPr fontId="1"/>
  </si>
  <si>
    <t>メーカー名</t>
    <rPh sb="4" eb="5">
      <t>メイ</t>
    </rPh>
    <phoneticPr fontId="1"/>
  </si>
  <si>
    <t>製品名</t>
    <rPh sb="0" eb="3">
      <t>セイヒンメイ</t>
    </rPh>
    <phoneticPr fontId="1"/>
  </si>
  <si>
    <t>型番</t>
    <rPh sb="0" eb="2">
      <t>カタバン</t>
    </rPh>
    <phoneticPr fontId="1"/>
  </si>
  <si>
    <t>ｋW</t>
    <phoneticPr fontId="1"/>
  </si>
  <si>
    <t>カタログ・仕様書・機器に記載の値を記入</t>
    <rPh sb="5" eb="8">
      <t>シヨウショ</t>
    </rPh>
    <rPh sb="9" eb="11">
      <t>キキ</t>
    </rPh>
    <rPh sb="12" eb="14">
      <t>キサイ</t>
    </rPh>
    <phoneticPr fontId="1"/>
  </si>
  <si>
    <t>消費電力</t>
    <rPh sb="0" eb="2">
      <t>ショウヒ</t>
    </rPh>
    <rPh sb="2" eb="4">
      <t>デンリョク</t>
    </rPh>
    <phoneticPr fontId="1"/>
  </si>
  <si>
    <t>設置年</t>
    <rPh sb="0" eb="2">
      <t>セッチ</t>
    </rPh>
    <rPh sb="2" eb="3">
      <t>ネン</t>
    </rPh>
    <phoneticPr fontId="1"/>
  </si>
  <si>
    <t>年</t>
    <rPh sb="0" eb="1">
      <t>ネン</t>
    </rPh>
    <phoneticPr fontId="1"/>
  </si>
  <si>
    <t>契約電力会社名</t>
    <rPh sb="0" eb="2">
      <t>ケイヤク</t>
    </rPh>
    <rPh sb="2" eb="4">
      <t>デンリョク</t>
    </rPh>
    <rPh sb="4" eb="7">
      <t>ガイシャメイ</t>
    </rPh>
    <phoneticPr fontId="1"/>
  </si>
  <si>
    <t>現在の契約先</t>
    <rPh sb="0" eb="2">
      <t>ゲンザイ</t>
    </rPh>
    <rPh sb="3" eb="6">
      <t>ケイヤクサキ</t>
    </rPh>
    <phoneticPr fontId="1"/>
  </si>
  <si>
    <t>契約電力会社のCO2排出係数</t>
    <rPh sb="0" eb="2">
      <t>ケイヤク</t>
    </rPh>
    <rPh sb="2" eb="4">
      <t>デンリョク</t>
    </rPh>
    <rPh sb="4" eb="6">
      <t>ガイシャ</t>
    </rPh>
    <rPh sb="10" eb="12">
      <t>ハイシュツ</t>
    </rPh>
    <rPh sb="12" eb="14">
      <t>ケイスウ</t>
    </rPh>
    <phoneticPr fontId="1"/>
  </si>
  <si>
    <t xml:space="preserve"> t-CO2/kWh</t>
    <phoneticPr fontId="1"/>
  </si>
  <si>
    <t>消費電力削減量・排出削減CO2量計算</t>
    <rPh sb="0" eb="2">
      <t>ショウヒ</t>
    </rPh>
    <rPh sb="2" eb="4">
      <t>デンリョク</t>
    </rPh>
    <rPh sb="4" eb="7">
      <t>サクゲンリョウ</t>
    </rPh>
    <rPh sb="8" eb="10">
      <t>ハイシュツ</t>
    </rPh>
    <rPh sb="10" eb="12">
      <t>サクゲン</t>
    </rPh>
    <rPh sb="15" eb="16">
      <t>リョウ</t>
    </rPh>
    <rPh sb="16" eb="18">
      <t>ケイサン</t>
    </rPh>
    <phoneticPr fontId="1"/>
  </si>
  <si>
    <t>平均負荷率</t>
    <rPh sb="0" eb="2">
      <t>ヘイキン</t>
    </rPh>
    <rPh sb="2" eb="5">
      <t>フカリツ</t>
    </rPh>
    <phoneticPr fontId="1"/>
  </si>
  <si>
    <t>既存設備月間電気使用量
(kWh)</t>
    <rPh sb="0" eb="2">
      <t>キソン</t>
    </rPh>
    <rPh sb="2" eb="4">
      <t>セツビ</t>
    </rPh>
    <rPh sb="4" eb="5">
      <t>ツキ</t>
    </rPh>
    <rPh sb="5" eb="6">
      <t>カン</t>
    </rPh>
    <rPh sb="6" eb="8">
      <t>デンキ</t>
    </rPh>
    <rPh sb="8" eb="11">
      <t>シヨウリョウ</t>
    </rPh>
    <phoneticPr fontId="1"/>
  </si>
  <si>
    <t>導入設備月間電気使用量
(kWh)</t>
    <rPh sb="0" eb="2">
      <t>ドウニュウ</t>
    </rPh>
    <rPh sb="2" eb="4">
      <t>セツビ</t>
    </rPh>
    <rPh sb="3" eb="4">
      <t>キセツ</t>
    </rPh>
    <rPh sb="4" eb="5">
      <t>ツキ</t>
    </rPh>
    <rPh sb="5" eb="6">
      <t>カン</t>
    </rPh>
    <rPh sb="6" eb="8">
      <t>デンキ</t>
    </rPh>
    <rPh sb="8" eb="11">
      <t>シヨウリョウ</t>
    </rPh>
    <phoneticPr fontId="1"/>
  </si>
  <si>
    <t>削減見込
電力量
(kWh)</t>
    <rPh sb="0" eb="2">
      <t>サクゲン</t>
    </rPh>
    <rPh sb="2" eb="4">
      <t>ミコ</t>
    </rPh>
    <rPh sb="5" eb="8">
      <t>デンリョクリョウ</t>
    </rPh>
    <phoneticPr fontId="1"/>
  </si>
  <si>
    <t>暖房定格COP</t>
    <rPh sb="0" eb="2">
      <t>ダンボウ</t>
    </rPh>
    <rPh sb="2" eb="4">
      <t>テイカク</t>
    </rPh>
    <phoneticPr fontId="1"/>
  </si>
  <si>
    <t>冷房定格COP</t>
    <rPh sb="0" eb="2">
      <t>レイボウ</t>
    </rPh>
    <rPh sb="2" eb="4">
      <t>テイカク</t>
    </rPh>
    <phoneticPr fontId="1"/>
  </si>
  <si>
    <t>6月</t>
    <rPh sb="1" eb="2">
      <t>ガツ</t>
    </rPh>
    <phoneticPr fontId="1"/>
  </si>
  <si>
    <t>導入設備</t>
    <rPh sb="0" eb="2">
      <t>ドウニュウ</t>
    </rPh>
    <rPh sb="2" eb="4">
      <t>セツビ</t>
    </rPh>
    <rPh sb="3" eb="4">
      <t>キセツ</t>
    </rPh>
    <phoneticPr fontId="1"/>
  </si>
  <si>
    <t>年間削減見込CO2量</t>
    <phoneticPr fontId="1"/>
  </si>
  <si>
    <t>年間合計</t>
    <rPh sb="0" eb="2">
      <t>ネンカン</t>
    </rPh>
    <rPh sb="2" eb="4">
      <t>ゴウケイ</t>
    </rPh>
    <phoneticPr fontId="1"/>
  </si>
  <si>
    <t>ｔ－CO2</t>
    <phoneticPr fontId="1"/>
  </si>
  <si>
    <t>室内機型番</t>
    <rPh sb="0" eb="3">
      <t>シツナイキ</t>
    </rPh>
    <rPh sb="3" eb="5">
      <t>カタバン</t>
    </rPh>
    <phoneticPr fontId="1"/>
  </si>
  <si>
    <t>室外機型番</t>
    <rPh sb="0" eb="3">
      <t>シツガイキ</t>
    </rPh>
    <rPh sb="3" eb="5">
      <t>カタバン</t>
    </rPh>
    <phoneticPr fontId="1"/>
  </si>
  <si>
    <t>セット型番</t>
    <rPh sb="3" eb="5">
      <t>カタバン</t>
    </rPh>
    <phoneticPr fontId="1"/>
  </si>
  <si>
    <t>月</t>
    <rPh sb="0" eb="1">
      <t>ツキ</t>
    </rPh>
    <phoneticPr fontId="1"/>
  </si>
  <si>
    <t>冷房暖房</t>
    <rPh sb="0" eb="2">
      <t>レイボウ</t>
    </rPh>
    <rPh sb="2" eb="4">
      <t>ダンボウ</t>
    </rPh>
    <phoneticPr fontId="1"/>
  </si>
  <si>
    <t>事務所(ビル)</t>
    <rPh sb="0" eb="3">
      <t>ジムショ</t>
    </rPh>
    <phoneticPr fontId="1"/>
  </si>
  <si>
    <t>店舗(戸建)</t>
    <rPh sb="0" eb="2">
      <t>テンポ</t>
    </rPh>
    <rPh sb="3" eb="5">
      <t>コダ</t>
    </rPh>
    <phoneticPr fontId="1"/>
  </si>
  <si>
    <t>既存設備
定格COP</t>
    <rPh sb="0" eb="2">
      <t>キソン</t>
    </rPh>
    <rPh sb="2" eb="4">
      <t>セツビ</t>
    </rPh>
    <rPh sb="5" eb="7">
      <t>テイカク</t>
    </rPh>
    <phoneticPr fontId="1"/>
  </si>
  <si>
    <t>既存設備
平均COP</t>
    <rPh sb="0" eb="2">
      <t>キソン</t>
    </rPh>
    <rPh sb="2" eb="4">
      <t>セツビ</t>
    </rPh>
    <rPh sb="5" eb="7">
      <t>ヘイキン</t>
    </rPh>
    <phoneticPr fontId="1"/>
  </si>
  <si>
    <t>導入設備
定格COP</t>
    <rPh sb="0" eb="2">
      <t>ドウニュウ</t>
    </rPh>
    <rPh sb="2" eb="4">
      <t>セツビ</t>
    </rPh>
    <rPh sb="3" eb="4">
      <t>キセツ</t>
    </rPh>
    <rPh sb="5" eb="7">
      <t>テイカク</t>
    </rPh>
    <phoneticPr fontId="1"/>
  </si>
  <si>
    <t>導入設備
平均COP</t>
    <rPh sb="0" eb="2">
      <t>ドウニュウ</t>
    </rPh>
    <rPh sb="2" eb="4">
      <t>セツビ</t>
    </rPh>
    <rPh sb="3" eb="4">
      <t>キセツ</t>
    </rPh>
    <rPh sb="5" eb="7">
      <t>ヘイキン</t>
    </rPh>
    <phoneticPr fontId="1"/>
  </si>
  <si>
    <t>導入設備
平均消費電力ｋW</t>
    <rPh sb="0" eb="2">
      <t>ドウニュウ</t>
    </rPh>
    <rPh sb="2" eb="4">
      <t>セツビ</t>
    </rPh>
    <rPh sb="5" eb="7">
      <t>ヘイキン</t>
    </rPh>
    <rPh sb="7" eb="9">
      <t>ショウヒ</t>
    </rPh>
    <rPh sb="9" eb="11">
      <t>デンリョク</t>
    </rPh>
    <phoneticPr fontId="1"/>
  </si>
  <si>
    <t>既存設備
定格能力
ｋW</t>
    <rPh sb="0" eb="2">
      <t>キソン</t>
    </rPh>
    <rPh sb="2" eb="4">
      <t>セツビ</t>
    </rPh>
    <rPh sb="5" eb="7">
      <t>テイカク</t>
    </rPh>
    <rPh sb="7" eb="9">
      <t>ノウリョク</t>
    </rPh>
    <phoneticPr fontId="1"/>
  </si>
  <si>
    <t>既存設備
定格消費
電力ｋW</t>
    <rPh sb="0" eb="2">
      <t>キソン</t>
    </rPh>
    <rPh sb="2" eb="4">
      <t>セツビ</t>
    </rPh>
    <rPh sb="5" eb="7">
      <t>テイカク</t>
    </rPh>
    <rPh sb="7" eb="9">
      <t>ショウヒ</t>
    </rPh>
    <rPh sb="10" eb="12">
      <t>デンリョク</t>
    </rPh>
    <phoneticPr fontId="1"/>
  </si>
  <si>
    <t>通年</t>
    <rPh sb="0" eb="2">
      <t>ツウネン</t>
    </rPh>
    <phoneticPr fontId="1"/>
  </si>
  <si>
    <t>事務所(ビル)　月別平均負荷率（鹿児島）</t>
    <rPh sb="0" eb="3">
      <t>ジムショ</t>
    </rPh>
    <rPh sb="8" eb="10">
      <t>ツキベツ</t>
    </rPh>
    <rPh sb="10" eb="12">
      <t>ヘイキン</t>
    </rPh>
    <rPh sb="12" eb="15">
      <t>フカリツ</t>
    </rPh>
    <rPh sb="16" eb="19">
      <t>カゴシマ</t>
    </rPh>
    <phoneticPr fontId="1"/>
  </si>
  <si>
    <t>店舗(戸建)　月別平均負荷率（鹿児島）</t>
    <rPh sb="0" eb="2">
      <t>テンポ</t>
    </rPh>
    <rPh sb="3" eb="5">
      <t>コダ</t>
    </rPh>
    <rPh sb="7" eb="9">
      <t>ツキベツ</t>
    </rPh>
    <rPh sb="9" eb="11">
      <t>ヘイキン</t>
    </rPh>
    <rPh sb="11" eb="14">
      <t>フカリツ</t>
    </rPh>
    <rPh sb="15" eb="18">
      <t>カゴシマ</t>
    </rPh>
    <phoneticPr fontId="1"/>
  </si>
  <si>
    <t>店舗(平屋)</t>
    <rPh sb="0" eb="2">
      <t>テンポ</t>
    </rPh>
    <rPh sb="3" eb="5">
      <t>ヒラヤ</t>
    </rPh>
    <phoneticPr fontId="1"/>
  </si>
  <si>
    <t>既存設備戸建用平均COP比</t>
    <rPh sb="0" eb="2">
      <t>キソン</t>
    </rPh>
    <rPh sb="2" eb="4">
      <t>セツビ</t>
    </rPh>
    <rPh sb="4" eb="6">
      <t>コダ</t>
    </rPh>
    <rPh sb="6" eb="7">
      <t>ヨウ</t>
    </rPh>
    <rPh sb="7" eb="9">
      <t>ヘイキン</t>
    </rPh>
    <rPh sb="12" eb="13">
      <t>ヒ</t>
    </rPh>
    <phoneticPr fontId="1"/>
  </si>
  <si>
    <t>既存設備ビル用平均COP比</t>
    <rPh sb="0" eb="2">
      <t>キソン</t>
    </rPh>
    <rPh sb="2" eb="4">
      <t>セツビ</t>
    </rPh>
    <rPh sb="6" eb="7">
      <t>ヨウ</t>
    </rPh>
    <rPh sb="7" eb="9">
      <t>ヘイキン</t>
    </rPh>
    <rPh sb="12" eb="13">
      <t>ヒ</t>
    </rPh>
    <phoneticPr fontId="1"/>
  </si>
  <si>
    <t>導入設備戸建用平均COP比</t>
    <rPh sb="0" eb="2">
      <t>ドウニュウ</t>
    </rPh>
    <rPh sb="2" eb="4">
      <t>セツビ</t>
    </rPh>
    <rPh sb="4" eb="6">
      <t>コダ</t>
    </rPh>
    <rPh sb="6" eb="7">
      <t>ヨウ</t>
    </rPh>
    <rPh sb="7" eb="9">
      <t>ヘイキン</t>
    </rPh>
    <rPh sb="12" eb="13">
      <t>ヒ</t>
    </rPh>
    <phoneticPr fontId="1"/>
  </si>
  <si>
    <t>導入設備ビル用平均COP比</t>
    <rPh sb="0" eb="2">
      <t>ドウニュウ</t>
    </rPh>
    <rPh sb="2" eb="4">
      <t>セツビ</t>
    </rPh>
    <rPh sb="6" eb="7">
      <t>ヨウ</t>
    </rPh>
    <rPh sb="7" eb="9">
      <t>ヘイキン</t>
    </rPh>
    <rPh sb="12" eb="13">
      <t>ヒ</t>
    </rPh>
    <phoneticPr fontId="1"/>
  </si>
  <si>
    <t>不明の時は2010年を選択,1995年より前は1995を選択</t>
    <rPh sb="0" eb="2">
      <t>フメイ</t>
    </rPh>
    <rPh sb="3" eb="4">
      <t>トキ</t>
    </rPh>
    <rPh sb="9" eb="10">
      <t>ネン</t>
    </rPh>
    <rPh sb="11" eb="13">
      <t>センタク</t>
    </rPh>
    <rPh sb="18" eb="19">
      <t>ネン</t>
    </rPh>
    <rPh sb="21" eb="22">
      <t>マエ</t>
    </rPh>
    <rPh sb="28" eb="30">
      <t>センタク</t>
    </rPh>
    <phoneticPr fontId="1"/>
  </si>
  <si>
    <t>例：九州電力調整後排出係数　0.000402 t-CO2/kWh</t>
    <rPh sb="0" eb="1">
      <t>レイ</t>
    </rPh>
    <rPh sb="2" eb="4">
      <t>キュウシュウ</t>
    </rPh>
    <rPh sb="4" eb="6">
      <t>デンリョク</t>
    </rPh>
    <rPh sb="6" eb="9">
      <t>チョウセイゴ</t>
    </rPh>
    <rPh sb="9" eb="11">
      <t>ハイシュツ</t>
    </rPh>
    <rPh sb="11" eb="13">
      <t>ケイスウ</t>
    </rPh>
    <phoneticPr fontId="1"/>
  </si>
  <si>
    <t>九州電力</t>
    <rPh sb="0" eb="2">
      <t>キュウシュウ</t>
    </rPh>
    <rPh sb="2" eb="4">
      <t>デンリョク</t>
    </rPh>
    <phoneticPr fontId="1"/>
  </si>
  <si>
    <t>戸建</t>
  </si>
  <si>
    <t>導入設備
定格能力
ｋW</t>
    <rPh sb="0" eb="2">
      <t>ドウニュウ</t>
    </rPh>
    <rPh sb="2" eb="4">
      <t>セツビ</t>
    </rPh>
    <rPh sb="3" eb="4">
      <t>キセツ</t>
    </rPh>
    <rPh sb="5" eb="7">
      <t>テイカク</t>
    </rPh>
    <rPh sb="7" eb="9">
      <t>ノウリョク</t>
    </rPh>
    <phoneticPr fontId="1"/>
  </si>
  <si>
    <t>導入設備
定格消費
電力ｋW</t>
    <rPh sb="0" eb="2">
      <t>ドウニュウ</t>
    </rPh>
    <rPh sb="2" eb="4">
      <t>セツビ</t>
    </rPh>
    <rPh sb="3" eb="4">
      <t>キセツ</t>
    </rPh>
    <rPh sb="5" eb="7">
      <t>テイカク</t>
    </rPh>
    <rPh sb="7" eb="9">
      <t>ショウヒ</t>
    </rPh>
    <rPh sb="10" eb="12">
      <t>デンリョク</t>
    </rPh>
    <phoneticPr fontId="1"/>
  </si>
  <si>
    <t>既存設備
平均消費電力ｋW</t>
    <rPh sb="0" eb="2">
      <t>キソン</t>
    </rPh>
    <rPh sb="2" eb="4">
      <t>セツビ</t>
    </rPh>
    <rPh sb="5" eb="7">
      <t>ヘイキン</t>
    </rPh>
    <rPh sb="7" eb="9">
      <t>ショウヒ</t>
    </rPh>
    <rPh sb="9" eb="11">
      <t>デンリョク</t>
    </rPh>
    <phoneticPr fontId="1"/>
  </si>
  <si>
    <t>運転時間から稼働時間への変換率</t>
    <rPh sb="0" eb="2">
      <t>ウンテン</t>
    </rPh>
    <rPh sb="2" eb="4">
      <t>ジカン</t>
    </rPh>
    <rPh sb="6" eb="8">
      <t>カドウ</t>
    </rPh>
    <rPh sb="8" eb="10">
      <t>ジカン</t>
    </rPh>
    <rPh sb="12" eb="15">
      <t>ヘンカンリツ</t>
    </rPh>
    <phoneticPr fontId="1"/>
  </si>
  <si>
    <t>稼働時間
（h/月）</t>
    <rPh sb="0" eb="2">
      <t>カドウ</t>
    </rPh>
    <rPh sb="2" eb="4">
      <t>ジカン</t>
    </rPh>
    <rPh sb="8" eb="9">
      <t>ツキ</t>
    </rPh>
    <phoneticPr fontId="1"/>
  </si>
  <si>
    <t>店舗用ｲﾝﾊﾞｰﾀｰ機</t>
  </si>
  <si>
    <t>環境省ＷＥＢ「しんきゅうさん」https://ondankataisaku.env.go.jp/shinkyusan/　等が利用できます。</t>
    <rPh sb="0" eb="3">
      <t>カンキョウショウ</t>
    </rPh>
    <rPh sb="60" eb="61">
      <t>ナド</t>
    </rPh>
    <rPh sb="62" eb="64">
      <t>リヨウ</t>
    </rPh>
    <phoneticPr fontId="1"/>
  </si>
  <si>
    <t>月間平均
運転日数
(日/月)</t>
    <rPh sb="0" eb="2">
      <t>ゲッカン</t>
    </rPh>
    <rPh sb="2" eb="4">
      <t>ヘイキン</t>
    </rPh>
    <rPh sb="5" eb="7">
      <t>ウンテン</t>
    </rPh>
    <rPh sb="7" eb="9">
      <t>ニッスウ</t>
    </rPh>
    <rPh sb="11" eb="12">
      <t>ニチ</t>
    </rPh>
    <rPh sb="13" eb="14">
      <t>ツキ</t>
    </rPh>
    <phoneticPr fontId="1"/>
  </si>
  <si>
    <t>日平均
運転時間(時間/日)</t>
    <rPh sb="0" eb="1">
      <t>ニチ</t>
    </rPh>
    <rPh sb="1" eb="3">
      <t>ヘイキン</t>
    </rPh>
    <rPh sb="4" eb="6">
      <t>ウンテン</t>
    </rPh>
    <rPh sb="6" eb="8">
      <t>ジカン</t>
    </rPh>
    <rPh sb="9" eb="11">
      <t>ジカン</t>
    </rPh>
    <rPh sb="12" eb="13">
      <t>ニチ</t>
    </rPh>
    <phoneticPr fontId="1"/>
  </si>
  <si>
    <t>r07_denki_coefficient_rev.pdf</t>
  </si>
  <si>
    <t>環境省　温室効果ガス排出量 算定・報告・公表制度　電気排出係数</t>
    <rPh sb="0" eb="3">
      <t>カンキョウショウ</t>
    </rPh>
    <rPh sb="25" eb="27">
      <t>デンキ</t>
    </rPh>
    <rPh sb="27" eb="29">
      <t>ハイシュツ</t>
    </rPh>
    <rPh sb="29" eb="31">
      <t>ケイスウ</t>
    </rPh>
    <phoneticPr fontId="1"/>
  </si>
  <si>
    <t>％</t>
    <phoneticPr fontId="1"/>
  </si>
  <si>
    <t>このシートは業務用の電気式パッケージエアコンの算定用です。家庭用エアコン等の算定は</t>
    <rPh sb="6" eb="9">
      <t>ギョウムヨウ</t>
    </rPh>
    <rPh sb="10" eb="13">
      <t>デンキシキ</t>
    </rPh>
    <rPh sb="23" eb="25">
      <t>サンテイ</t>
    </rPh>
    <rPh sb="25" eb="26">
      <t>ヨウ</t>
    </rPh>
    <rPh sb="29" eb="32">
      <t>カテイヨウ</t>
    </rPh>
    <rPh sb="36" eb="37">
      <t>トウ</t>
    </rPh>
    <rPh sb="38" eb="40">
      <t>サンテイ</t>
    </rPh>
    <phoneticPr fontId="1"/>
  </si>
  <si>
    <t>年間CO2削減量</t>
    <rPh sb="5" eb="8">
      <t>サクゲンリョウ</t>
    </rPh>
    <phoneticPr fontId="1"/>
  </si>
  <si>
    <t>年間CO2削減量が30％以上を満たすこと</t>
    <rPh sb="0" eb="2">
      <t>ネンカン</t>
    </rPh>
    <rPh sb="5" eb="8">
      <t>サクゲンリョウ</t>
    </rPh>
    <rPh sb="12" eb="14">
      <t>イジョウ</t>
    </rPh>
    <rPh sb="15" eb="16">
      <t>ミ</t>
    </rPh>
    <phoneticPr fontId="1"/>
  </si>
  <si>
    <t>○○</t>
    <phoneticPr fontId="1"/>
  </si>
  <si>
    <t>□□</t>
    <phoneticPr fontId="1"/>
  </si>
  <si>
    <t>A社</t>
    <rPh sb="1" eb="2">
      <t>シャ</t>
    </rPh>
    <phoneticPr fontId="1"/>
  </si>
  <si>
    <t>△△</t>
    <phoneticPr fontId="1"/>
  </si>
  <si>
    <t>△△△</t>
    <phoneticPr fontId="1"/>
  </si>
  <si>
    <t>←</t>
    <phoneticPr fontId="1"/>
  </si>
  <si>
    <t>導入後の空調設備は資源エネルギー庁による機器・建材トップランナー制度の対象となる省エネ設備等については，当該制度におけるトップランナー基準を満たすもの</t>
    <rPh sb="0" eb="2">
      <t>ドウニュウ</t>
    </rPh>
    <rPh sb="2" eb="3">
      <t>ゴ</t>
    </rPh>
    <rPh sb="4" eb="6">
      <t>クウチョウ</t>
    </rPh>
    <rPh sb="6" eb="8">
      <t>セツビ</t>
    </rPh>
    <phoneticPr fontId="1"/>
  </si>
  <si>
    <t>https://www.enecho.meti.go.jp/category/saving_and_new/saving/enterprise/equipment/</t>
    <phoneticPr fontId="1"/>
  </si>
  <si>
    <t>トップランナー制度とは</t>
    <rPh sb="7" eb="9">
      <t>セイド</t>
    </rPh>
    <phoneticPr fontId="1"/>
  </si>
  <si>
    <t>電力会社の調整後排出係数を使用すること</t>
    <rPh sb="0" eb="2">
      <t>デンリョク</t>
    </rPh>
    <rPh sb="2" eb="4">
      <t>ガイシャ</t>
    </rPh>
    <rPh sb="5" eb="8">
      <t>チョウセイゴ</t>
    </rPh>
    <rPh sb="8" eb="10">
      <t>ハイシュツ</t>
    </rPh>
    <rPh sb="10" eb="12">
      <t>ケイスウ</t>
    </rPh>
    <rPh sb="13" eb="15">
      <t>シヨウ</t>
    </rPh>
    <phoneticPr fontId="1"/>
  </si>
  <si>
    <t>サポートツールです。このシートを印刷してご使用ください。</t>
    <rPh sb="16" eb="18">
      <t>インサツ</t>
    </rPh>
    <rPh sb="21" eb="23">
      <t>シヨウ</t>
    </rPh>
    <phoneticPr fontId="1"/>
  </si>
  <si>
    <t>この計算シートは、エアコンディショナーの電力消費量と二酸化炭素排出量を簡易的に計算するための</t>
    <rPh sb="2" eb="4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</si>
</sst>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;[Red]\-0.000\ "/>
    <numFmt numFmtId="177" formatCode="0.000_ "/>
    <numFmt numFmtId="178" formatCode="0.0_ "/>
    <numFmt numFmtId="179" formatCode="0.00_ "/>
    <numFmt numFmtId="180" formatCode="0_ "/>
    <numFmt numFmtId="181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3" borderId="0" xfId="0" applyNumberForma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6" fillId="0" borderId="0" xfId="0" applyFont="1">
      <alignment vertical="center"/>
    </xf>
    <xf numFmtId="0" fontId="0" fillId="4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0" fillId="5" borderId="1" xfId="0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6" borderId="9" xfId="0" applyFill="1" applyBorder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7" borderId="12" xfId="0" applyFill="1" applyBorder="1">
      <alignment vertical="center"/>
    </xf>
    <xf numFmtId="0" fontId="0" fillId="7" borderId="13" xfId="0" applyFill="1" applyBorder="1">
      <alignment vertical="center"/>
    </xf>
    <xf numFmtId="0" fontId="0" fillId="8" borderId="13" xfId="0" applyFill="1" applyBorder="1">
      <alignment vertical="center"/>
    </xf>
    <xf numFmtId="0" fontId="0" fillId="7" borderId="10" xfId="0" applyFill="1" applyBorder="1">
      <alignment vertical="center"/>
    </xf>
    <xf numFmtId="0" fontId="0" fillId="8" borderId="10" xfId="0" applyFill="1" applyBorder="1">
      <alignment vertical="center"/>
    </xf>
    <xf numFmtId="0" fontId="0" fillId="5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8" xfId="0" applyNumberFormat="1" applyBorder="1">
      <alignment vertical="center"/>
    </xf>
    <xf numFmtId="0" fontId="0" fillId="0" borderId="8" xfId="0" applyBorder="1">
      <alignment vertical="center"/>
    </xf>
    <xf numFmtId="0" fontId="12" fillId="5" borderId="1" xfId="0" applyFont="1" applyFill="1" applyBorder="1" applyProtection="1">
      <alignment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2" xfId="0" applyFill="1" applyBorder="1" applyProtection="1">
      <alignment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0" fillId="5" borderId="8" xfId="0" applyFill="1" applyBorder="1" applyProtection="1">
      <alignment vertical="center"/>
      <protection locked="0"/>
    </xf>
    <xf numFmtId="181" fontId="14" fillId="4" borderId="11" xfId="1" applyNumberFormat="1" applyFont="1" applyFill="1" applyBorder="1">
      <alignment vertical="center"/>
    </xf>
    <xf numFmtId="2" fontId="13" fillId="6" borderId="11" xfId="0" applyNumberFormat="1" applyFont="1" applyFill="1" applyBorder="1">
      <alignment vertical="center"/>
    </xf>
    <xf numFmtId="0" fontId="0" fillId="9" borderId="0" xfId="0" applyFill="1">
      <alignment vertical="center"/>
    </xf>
    <xf numFmtId="0" fontId="7" fillId="9" borderId="0" xfId="0" applyFont="1" applyFill="1">
      <alignment vertical="center"/>
    </xf>
    <xf numFmtId="0" fontId="10" fillId="9" borderId="0" xfId="0" applyFont="1" applyFill="1">
      <alignment vertical="center"/>
    </xf>
    <xf numFmtId="0" fontId="17" fillId="9" borderId="0" xfId="0" applyFont="1" applyFill="1">
      <alignment vertical="center"/>
    </xf>
    <xf numFmtId="0" fontId="6" fillId="9" borderId="0" xfId="0" applyFont="1" applyFill="1">
      <alignment vertical="center"/>
    </xf>
    <xf numFmtId="0" fontId="4" fillId="9" borderId="0" xfId="0" applyFont="1" applyFill="1">
      <alignment vertical="center"/>
    </xf>
    <xf numFmtId="0" fontId="17" fillId="9" borderId="0" xfId="0" applyFont="1" applyFill="1" applyAlignment="1">
      <alignment horizontal="left" vertical="center"/>
    </xf>
    <xf numFmtId="0" fontId="6" fillId="9" borderId="0" xfId="0" applyFont="1" applyFill="1" applyAlignment="1">
      <alignment horizontal="left" vertical="center"/>
    </xf>
    <xf numFmtId="0" fontId="17" fillId="9" borderId="0" xfId="0" applyFont="1" applyFill="1" applyAlignment="1"/>
    <xf numFmtId="0" fontId="4" fillId="9" borderId="1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left" wrapText="1"/>
    </xf>
    <xf numFmtId="0" fontId="0" fillId="9" borderId="1" xfId="0" applyFill="1" applyBorder="1">
      <alignment vertical="center"/>
    </xf>
    <xf numFmtId="0" fontId="12" fillId="9" borderId="0" xfId="0" applyFont="1" applyFill="1">
      <alignment vertical="center"/>
    </xf>
    <xf numFmtId="0" fontId="9" fillId="9" borderId="0" xfId="0" applyFont="1" applyFill="1">
      <alignment vertical="center"/>
    </xf>
    <xf numFmtId="0" fontId="14" fillId="9" borderId="0" xfId="0" applyFont="1" applyFill="1">
      <alignment vertical="center"/>
    </xf>
    <xf numFmtId="0" fontId="2" fillId="9" borderId="0" xfId="0" applyFont="1" applyFill="1">
      <alignment vertical="center"/>
    </xf>
    <xf numFmtId="0" fontId="3" fillId="9" borderId="2" xfId="0" applyFont="1" applyFill="1" applyBorder="1">
      <alignment vertical="center"/>
    </xf>
    <xf numFmtId="0" fontId="3" fillId="9" borderId="3" xfId="0" applyFont="1" applyFill="1" applyBorder="1">
      <alignment vertical="center"/>
    </xf>
    <xf numFmtId="0" fontId="3" fillId="9" borderId="4" xfId="0" applyFont="1" applyFill="1" applyBorder="1">
      <alignment vertical="center"/>
    </xf>
    <xf numFmtId="0" fontId="0" fillId="9" borderId="2" xfId="0" applyFill="1" applyBorder="1">
      <alignment vertical="center"/>
    </xf>
    <xf numFmtId="0" fontId="0" fillId="9" borderId="3" xfId="0" applyFill="1" applyBorder="1">
      <alignment vertical="center"/>
    </xf>
    <xf numFmtId="0" fontId="0" fillId="9" borderId="4" xfId="0" applyFill="1" applyBorder="1">
      <alignment vertical="center"/>
    </xf>
    <xf numFmtId="0" fontId="2" fillId="9" borderId="2" xfId="0" applyFont="1" applyFill="1" applyBorder="1">
      <alignment vertical="center"/>
    </xf>
    <xf numFmtId="0" fontId="2" fillId="9" borderId="3" xfId="0" applyFont="1" applyFill="1" applyBorder="1">
      <alignment vertical="center"/>
    </xf>
    <xf numFmtId="0" fontId="3" fillId="9" borderId="14" xfId="0" applyFont="1" applyFill="1" applyBorder="1">
      <alignment vertical="center"/>
    </xf>
    <xf numFmtId="0" fontId="3" fillId="9" borderId="5" xfId="0" applyFont="1" applyFill="1" applyBorder="1">
      <alignment vertical="center"/>
    </xf>
    <xf numFmtId="0" fontId="3" fillId="9" borderId="6" xfId="0" applyFont="1" applyFill="1" applyBorder="1">
      <alignment vertical="center"/>
    </xf>
    <xf numFmtId="0" fontId="3" fillId="9" borderId="7" xfId="0" applyFont="1" applyFill="1" applyBorder="1">
      <alignment vertical="center"/>
    </xf>
    <xf numFmtId="0" fontId="4" fillId="9" borderId="1" xfId="0" applyFont="1" applyFill="1" applyBorder="1">
      <alignment vertical="center"/>
    </xf>
    <xf numFmtId="0" fontId="4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/>
    </xf>
    <xf numFmtId="180" fontId="5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78" fontId="2" fillId="9" borderId="1" xfId="0" applyNumberFormat="1" applyFont="1" applyFill="1" applyBorder="1" applyAlignment="1">
      <alignment horizontal="center" vertical="center"/>
    </xf>
    <xf numFmtId="179" fontId="2" fillId="9" borderId="1" xfId="0" applyNumberFormat="1" applyFont="1" applyFill="1" applyBorder="1" applyAlignment="1">
      <alignment horizontal="center" vertical="center"/>
    </xf>
    <xf numFmtId="177" fontId="0" fillId="9" borderId="1" xfId="0" applyNumberFormat="1" applyFill="1" applyBorder="1">
      <alignment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178" fontId="2" fillId="9" borderId="8" xfId="0" applyNumberFormat="1" applyFont="1" applyFill="1" applyBorder="1" applyAlignment="1">
      <alignment horizontal="center" vertical="center"/>
    </xf>
    <xf numFmtId="179" fontId="2" fillId="9" borderId="8" xfId="0" applyNumberFormat="1" applyFont="1" applyFill="1" applyBorder="1" applyAlignment="1">
      <alignment horizontal="center" vertical="center"/>
    </xf>
    <xf numFmtId="177" fontId="0" fillId="9" borderId="8" xfId="0" applyNumberFormat="1" applyFill="1" applyBorder="1">
      <alignment vertical="center"/>
    </xf>
    <xf numFmtId="0" fontId="3" fillId="9" borderId="9" xfId="0" applyFont="1" applyFill="1" applyBorder="1" applyAlignment="1">
      <alignment horizontal="center" vertical="center"/>
    </xf>
    <xf numFmtId="0" fontId="0" fillId="9" borderId="9" xfId="0" applyFill="1" applyBorder="1">
      <alignment vertical="center"/>
    </xf>
    <xf numFmtId="0" fontId="11" fillId="9" borderId="0" xfId="0" applyFont="1" applyFill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2" applyProtection="1">
      <alignment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5" borderId="3" xfId="0" applyFill="1" applyBorder="1" applyAlignment="1" applyProtection="1">
      <alignment horizontal="center" vertical="center"/>
      <protection locked="0"/>
    </xf>
  </cellXfs>
  <cellStyles count="3">
    <cellStyle name="パーセント" xfId="1" builtinId="5"/>
    <cellStyle name="ハイパーリンク" xfId="2" builtinId="8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cho.meti.go.jp/category/saving_and_new/saving/enterprise/equipment/" TargetMode="External"/><Relationship Id="rId1" Type="http://schemas.openxmlformats.org/officeDocument/2006/relationships/hyperlink" Target="https://policies.env.go.jp/earth/ghg-santeikohyo/files/calc/r07_denki_coefficient_rev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necho.meti.go.jp/category/saving_and_new/saving/enterprise/equipment/" TargetMode="External"/><Relationship Id="rId1" Type="http://schemas.openxmlformats.org/officeDocument/2006/relationships/hyperlink" Target="https://policies.env.go.jp/earth/ghg-santeikohyo/files/calc/r07_denki_coefficient_re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AC6C-3202-4C3F-8F90-037C7E50C3D2}">
  <sheetPr codeName="Sheet1"/>
  <dimension ref="A1:AM45"/>
  <sheetViews>
    <sheetView tabSelected="1" view="pageBreakPreview" zoomScale="120" zoomScaleNormal="120" zoomScaleSheetLayoutView="120" workbookViewId="0">
      <selection activeCell="U33" sqref="U33:U44"/>
    </sheetView>
  </sheetViews>
  <sheetFormatPr defaultRowHeight="18.75" x14ac:dyDescent="0.4"/>
  <cols>
    <col min="1" max="1" width="2.875" customWidth="1"/>
    <col min="2" max="2" width="7.5" customWidth="1"/>
    <col min="3" max="17" width="7.5" hidden="1" customWidth="1"/>
    <col min="18" max="21" width="7.5" customWidth="1"/>
    <col min="22" max="22" width="7.5" hidden="1" customWidth="1"/>
    <col min="23" max="25" width="7.5" customWidth="1"/>
    <col min="26" max="26" width="2.125" customWidth="1"/>
    <col min="27" max="27" width="9.875" customWidth="1"/>
    <col min="28" max="28" width="7.125" customWidth="1"/>
    <col min="29" max="29" width="6" customWidth="1"/>
    <col min="30" max="30" width="2.25" customWidth="1"/>
  </cols>
  <sheetData>
    <row r="1" spans="1:29" ht="9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ht="25.5" x14ac:dyDescent="0.4">
      <c r="A2" s="48"/>
      <c r="B2" s="49" t="s">
        <v>34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29" ht="9" customHeight="1" x14ac:dyDescent="0.4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7" customFormat="1" ht="11.25" customHeight="1" x14ac:dyDescent="0.4">
      <c r="A4" s="50"/>
      <c r="B4" s="50" t="s">
        <v>35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9" s="17" customFormat="1" ht="11.25" customHeight="1" x14ac:dyDescent="0.4">
      <c r="A5" s="50"/>
      <c r="B5" s="50" t="s">
        <v>36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9" s="17" customFormat="1" ht="11.25" customHeight="1" x14ac:dyDescent="0.4">
      <c r="A6" s="50"/>
      <c r="B6" s="50" t="s">
        <v>37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s="17" customFormat="1" ht="11.25" customHeight="1" x14ac:dyDescent="0.4">
      <c r="A7" s="50"/>
      <c r="B7" s="50" t="s">
        <v>122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</row>
    <row r="8" spans="1:29" s="17" customFormat="1" ht="11.25" customHeight="1" x14ac:dyDescent="0.4">
      <c r="A8" s="50"/>
      <c r="B8" s="50" t="s">
        <v>121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</row>
    <row r="9" spans="1:29" s="17" customFormat="1" ht="11.25" customHeight="1" x14ac:dyDescent="0.4">
      <c r="A9" s="50"/>
      <c r="B9" s="50" t="s">
        <v>38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</row>
    <row r="10" spans="1:29" ht="11.25" customHeight="1" x14ac:dyDescent="0.4">
      <c r="A10" s="48"/>
      <c r="B10" s="50" t="s">
        <v>108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</row>
    <row r="11" spans="1:29" ht="11.25" customHeight="1" x14ac:dyDescent="0.4">
      <c r="A11" s="48"/>
      <c r="B11" s="50" t="s">
        <v>102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</row>
    <row r="12" spans="1:29" x14ac:dyDescent="0.4">
      <c r="A12" s="48"/>
      <c r="B12" s="62" t="s">
        <v>39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48"/>
      <c r="R12" s="48"/>
      <c r="S12" s="48"/>
      <c r="T12" s="48"/>
      <c r="U12" s="48"/>
      <c r="V12" s="48"/>
      <c r="W12" s="48"/>
      <c r="X12" s="48"/>
      <c r="Y12" s="18"/>
      <c r="Z12" s="51" t="s">
        <v>40</v>
      </c>
      <c r="AA12" s="48"/>
      <c r="AB12" s="48"/>
      <c r="AC12" s="48"/>
    </row>
    <row r="13" spans="1:29" ht="15.75" customHeight="1" x14ac:dyDescent="0.4">
      <c r="A13" s="48"/>
      <c r="B13" s="64" t="s">
        <v>43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4"/>
      <c r="S13" s="66"/>
      <c r="T13" s="41"/>
      <c r="U13" s="10" t="s">
        <v>42</v>
      </c>
      <c r="V13" s="10"/>
      <c r="Y13" s="48"/>
      <c r="Z13" s="48"/>
      <c r="AA13" s="48"/>
      <c r="AB13" s="48"/>
      <c r="AC13" s="48"/>
    </row>
    <row r="14" spans="1:29" ht="9.75" customHeight="1" x14ac:dyDescent="0.4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52"/>
      <c r="V14" s="52"/>
      <c r="W14" s="48"/>
      <c r="X14" s="48"/>
      <c r="Y14" s="48"/>
      <c r="Z14" s="48"/>
      <c r="AA14" s="48"/>
      <c r="AB14" s="48"/>
      <c r="AC14" s="48"/>
    </row>
    <row r="15" spans="1:29" x14ac:dyDescent="0.35">
      <c r="A15" s="48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7"/>
      <c r="S15" s="69"/>
      <c r="T15" s="98" t="s">
        <v>44</v>
      </c>
      <c r="U15" s="99"/>
      <c r="V15" s="34"/>
      <c r="W15" s="100" t="s">
        <v>45</v>
      </c>
      <c r="X15" s="101"/>
      <c r="Y15" s="48"/>
      <c r="Z15" s="48"/>
      <c r="AA15" s="48"/>
      <c r="AB15" s="48"/>
      <c r="AC15" s="48"/>
    </row>
    <row r="16" spans="1:29" ht="16.5" customHeight="1" x14ac:dyDescent="0.4">
      <c r="A16" s="48"/>
      <c r="B16" s="70" t="s">
        <v>46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67"/>
      <c r="S16" s="69"/>
      <c r="T16" s="102"/>
      <c r="U16" s="103"/>
      <c r="V16" s="42"/>
      <c r="W16" s="102"/>
      <c r="X16" s="103"/>
      <c r="Y16" s="52"/>
      <c r="Z16" s="53"/>
      <c r="AA16" s="48"/>
      <c r="AB16" s="48"/>
      <c r="AC16" s="48"/>
    </row>
    <row r="17" spans="1:39" ht="16.5" customHeight="1" x14ac:dyDescent="0.4">
      <c r="A17" s="48"/>
      <c r="B17" s="64" t="s">
        <v>47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71"/>
      <c r="R17" s="67"/>
      <c r="S17" s="69"/>
      <c r="T17" s="102"/>
      <c r="U17" s="103"/>
      <c r="V17" s="42"/>
      <c r="W17" s="102"/>
      <c r="X17" s="103"/>
      <c r="Y17" s="51"/>
      <c r="Z17" s="53"/>
      <c r="AA17" s="48"/>
      <c r="AB17" s="48"/>
      <c r="AC17" s="48"/>
    </row>
    <row r="18" spans="1:39" ht="16.5" customHeight="1" x14ac:dyDescent="0.4">
      <c r="A18" s="48"/>
      <c r="B18" s="70" t="s">
        <v>41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1"/>
      <c r="R18" s="67"/>
      <c r="S18" s="69"/>
      <c r="T18" s="96"/>
      <c r="U18" s="97"/>
      <c r="V18" s="42"/>
      <c r="W18" s="96"/>
      <c r="X18" s="97"/>
      <c r="Y18" s="51" t="s">
        <v>42</v>
      </c>
      <c r="Z18" s="53"/>
      <c r="AA18" s="48"/>
      <c r="AB18" s="48"/>
      <c r="AC18" s="48"/>
    </row>
    <row r="19" spans="1:39" ht="16.5" customHeight="1" x14ac:dyDescent="0.4">
      <c r="A19" s="48"/>
      <c r="B19" s="73" t="s">
        <v>48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0"/>
      <c r="R19" s="64" t="s">
        <v>72</v>
      </c>
      <c r="S19" s="69"/>
      <c r="T19" s="102"/>
      <c r="U19" s="103"/>
      <c r="V19" s="42"/>
      <c r="W19" s="102"/>
      <c r="X19" s="103"/>
      <c r="Y19" s="51"/>
      <c r="Z19" s="53"/>
      <c r="AA19" s="48"/>
      <c r="AB19" s="48"/>
      <c r="AC19" s="48"/>
      <c r="AE19" s="94" t="s">
        <v>116</v>
      </c>
      <c r="AF19" s="104" t="s">
        <v>117</v>
      </c>
      <c r="AG19" s="104"/>
      <c r="AH19" s="104"/>
      <c r="AI19" s="104"/>
      <c r="AJ19" s="104"/>
      <c r="AK19" s="104"/>
      <c r="AL19" s="104"/>
      <c r="AM19" s="104"/>
    </row>
    <row r="20" spans="1:39" ht="16.5" customHeight="1" x14ac:dyDescent="0.4">
      <c r="A20" s="48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64"/>
      <c r="R20" s="70" t="s">
        <v>70</v>
      </c>
      <c r="S20" s="69"/>
      <c r="T20" s="102"/>
      <c r="U20" s="103"/>
      <c r="V20" s="42"/>
      <c r="W20" s="102"/>
      <c r="X20" s="103"/>
      <c r="Y20" s="51"/>
      <c r="Z20" s="53"/>
      <c r="AA20" s="48"/>
      <c r="AB20" s="48"/>
      <c r="AC20" s="48"/>
      <c r="AF20" s="104"/>
      <c r="AG20" s="104"/>
      <c r="AH20" s="104"/>
      <c r="AI20" s="104"/>
      <c r="AJ20" s="104"/>
      <c r="AK20" s="104"/>
      <c r="AL20" s="104"/>
      <c r="AM20" s="104"/>
    </row>
    <row r="21" spans="1:39" ht="16.5" customHeight="1" x14ac:dyDescent="0.4">
      <c r="A21" s="48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64"/>
      <c r="R21" s="64" t="s">
        <v>71</v>
      </c>
      <c r="S21" s="69"/>
      <c r="T21" s="102"/>
      <c r="U21" s="103"/>
      <c r="V21" s="42"/>
      <c r="W21" s="102"/>
      <c r="X21" s="103"/>
      <c r="Y21" s="51"/>
      <c r="Z21" s="53"/>
      <c r="AA21" s="48"/>
      <c r="AB21" s="48"/>
      <c r="AC21" s="48"/>
      <c r="AF21" t="s">
        <v>119</v>
      </c>
    </row>
    <row r="22" spans="1:39" ht="16.5" customHeight="1" x14ac:dyDescent="0.4">
      <c r="A22" s="48"/>
      <c r="B22" s="73" t="s">
        <v>0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64"/>
      <c r="R22" s="64" t="s">
        <v>22</v>
      </c>
      <c r="S22" s="69"/>
      <c r="T22" s="43"/>
      <c r="U22" s="19" t="s">
        <v>49</v>
      </c>
      <c r="V22" s="35"/>
      <c r="W22" s="43"/>
      <c r="X22" s="19" t="s">
        <v>49</v>
      </c>
      <c r="Y22" s="51" t="s">
        <v>50</v>
      </c>
      <c r="Z22" s="53"/>
      <c r="AA22" s="48"/>
      <c r="AB22" s="48"/>
      <c r="AC22" s="48"/>
      <c r="AF22" s="95" t="s">
        <v>118</v>
      </c>
    </row>
    <row r="23" spans="1:39" ht="16.5" customHeight="1" x14ac:dyDescent="0.4">
      <c r="A23" s="48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64"/>
      <c r="R23" s="64" t="s">
        <v>23</v>
      </c>
      <c r="S23" s="69"/>
      <c r="T23" s="43"/>
      <c r="U23" s="19" t="s">
        <v>49</v>
      </c>
      <c r="V23" s="35"/>
      <c r="W23" s="43"/>
      <c r="X23" s="19" t="s">
        <v>49</v>
      </c>
      <c r="Y23" s="51"/>
      <c r="Z23" s="53"/>
      <c r="AA23" s="48"/>
      <c r="AB23" s="48"/>
      <c r="AC23" s="48"/>
    </row>
    <row r="24" spans="1:39" ht="16.5" customHeight="1" x14ac:dyDescent="0.4">
      <c r="A24" s="48"/>
      <c r="B24" s="73" t="s">
        <v>51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64"/>
      <c r="R24" s="64" t="s">
        <v>22</v>
      </c>
      <c r="S24" s="69"/>
      <c r="T24" s="43"/>
      <c r="U24" s="19" t="s">
        <v>49</v>
      </c>
      <c r="V24" s="35"/>
      <c r="W24" s="43"/>
      <c r="X24" s="19" t="s">
        <v>49</v>
      </c>
      <c r="Y24" s="51"/>
      <c r="Z24" s="53"/>
      <c r="AA24" s="48"/>
      <c r="AB24" s="48"/>
      <c r="AC24" s="48"/>
    </row>
    <row r="25" spans="1:39" ht="16.5" customHeight="1" x14ac:dyDescent="0.4">
      <c r="A25" s="48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64"/>
      <c r="R25" s="64" t="s">
        <v>23</v>
      </c>
      <c r="S25" s="69"/>
      <c r="T25" s="43"/>
      <c r="U25" s="19" t="s">
        <v>49</v>
      </c>
      <c r="V25" s="35"/>
      <c r="W25" s="43"/>
      <c r="X25" s="19" t="s">
        <v>49</v>
      </c>
      <c r="Y25" s="51"/>
      <c r="Z25" s="53"/>
      <c r="AA25" s="48"/>
      <c r="AB25" s="48"/>
      <c r="AC25" s="48"/>
    </row>
    <row r="26" spans="1:39" ht="16.5" customHeight="1" x14ac:dyDescent="0.4">
      <c r="A26" s="48"/>
      <c r="B26" s="64" t="s">
        <v>52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8"/>
      <c r="R26" s="67"/>
      <c r="S26" s="69"/>
      <c r="T26" s="43"/>
      <c r="U26" s="19" t="s">
        <v>53</v>
      </c>
      <c r="V26" s="35"/>
      <c r="W26" s="43"/>
      <c r="X26" s="19" t="s">
        <v>53</v>
      </c>
      <c r="Y26" s="54" t="s">
        <v>92</v>
      </c>
      <c r="Z26" s="55"/>
      <c r="AA26" s="48"/>
      <c r="AB26" s="48"/>
      <c r="AC26" s="48"/>
    </row>
    <row r="27" spans="1:39" ht="7.5" customHeight="1" x14ac:dyDescent="0.4">
      <c r="A27" s="4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54"/>
      <c r="Z27" s="55"/>
      <c r="AA27" s="48"/>
      <c r="AB27" s="48"/>
      <c r="AC27" s="48"/>
    </row>
    <row r="28" spans="1:39" ht="16.5" customHeight="1" x14ac:dyDescent="0.25">
      <c r="A28" s="48"/>
      <c r="B28" s="70" t="s">
        <v>54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68"/>
      <c r="R28" s="67"/>
      <c r="S28" s="69"/>
      <c r="T28" s="102"/>
      <c r="U28" s="105"/>
      <c r="V28" s="105"/>
      <c r="W28" s="105"/>
      <c r="X28" s="103"/>
      <c r="Y28" s="56" t="s">
        <v>55</v>
      </c>
      <c r="Z28" s="53"/>
      <c r="AA28" s="48"/>
      <c r="AB28" s="48"/>
      <c r="AC28" s="48"/>
      <c r="AF28" t="s">
        <v>106</v>
      </c>
    </row>
    <row r="29" spans="1:39" ht="16.5" customHeight="1" x14ac:dyDescent="0.25">
      <c r="A29" s="48"/>
      <c r="B29" s="64" t="s">
        <v>56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8"/>
      <c r="R29" s="67"/>
      <c r="S29" s="69"/>
      <c r="T29" s="102"/>
      <c r="U29" s="105"/>
      <c r="V29" s="33"/>
      <c r="W29" s="20" t="s">
        <v>57</v>
      </c>
      <c r="X29" s="21"/>
      <c r="Y29" s="56" t="s">
        <v>93</v>
      </c>
      <c r="Z29" s="48"/>
      <c r="AA29" s="48"/>
      <c r="AB29" s="48"/>
      <c r="AC29" s="48"/>
      <c r="AE29" s="94" t="s">
        <v>116</v>
      </c>
      <c r="AF29" s="95" t="s">
        <v>105</v>
      </c>
    </row>
    <row r="30" spans="1:39" ht="9" customHeight="1" x14ac:dyDescent="0.4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</row>
    <row r="31" spans="1:39" x14ac:dyDescent="0.4">
      <c r="A31" s="48"/>
      <c r="B31" s="63" t="s">
        <v>58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F31" t="s">
        <v>120</v>
      </c>
    </row>
    <row r="32" spans="1:39" ht="59.25" customHeight="1" x14ac:dyDescent="0.35">
      <c r="A32" s="48"/>
      <c r="B32" s="59" t="s">
        <v>73</v>
      </c>
      <c r="C32" s="76" t="s">
        <v>74</v>
      </c>
      <c r="D32" s="77" t="s">
        <v>82</v>
      </c>
      <c r="E32" s="77" t="s">
        <v>83</v>
      </c>
      <c r="F32" s="77" t="s">
        <v>77</v>
      </c>
      <c r="G32" s="77" t="s">
        <v>78</v>
      </c>
      <c r="H32" s="77" t="s">
        <v>98</v>
      </c>
      <c r="I32" s="77" t="s">
        <v>88</v>
      </c>
      <c r="J32" s="78" t="s">
        <v>89</v>
      </c>
      <c r="K32" s="77" t="s">
        <v>96</v>
      </c>
      <c r="L32" s="77" t="s">
        <v>97</v>
      </c>
      <c r="M32" s="77" t="s">
        <v>79</v>
      </c>
      <c r="N32" s="77" t="s">
        <v>80</v>
      </c>
      <c r="O32" s="77" t="s">
        <v>81</v>
      </c>
      <c r="P32" s="77" t="s">
        <v>90</v>
      </c>
      <c r="Q32" s="78" t="s">
        <v>91</v>
      </c>
      <c r="R32" s="79" t="s">
        <v>59</v>
      </c>
      <c r="S32" s="80" t="s">
        <v>99</v>
      </c>
      <c r="T32" s="23" t="s">
        <v>103</v>
      </c>
      <c r="U32" s="23" t="s">
        <v>104</v>
      </c>
      <c r="V32" s="36" t="s">
        <v>100</v>
      </c>
      <c r="W32" s="23" t="s">
        <v>60</v>
      </c>
      <c r="X32" s="23" t="s">
        <v>61</v>
      </c>
      <c r="Y32" s="57" t="s">
        <v>62</v>
      </c>
      <c r="Z32" s="48"/>
      <c r="AA32" s="58" t="s">
        <v>44</v>
      </c>
      <c r="AB32" s="48"/>
      <c r="AC32" s="48"/>
    </row>
    <row r="33" spans="1:32" ht="18" customHeight="1" x14ac:dyDescent="0.4">
      <c r="A33" s="48"/>
      <c r="B33" s="81" t="s">
        <v>5</v>
      </c>
      <c r="C33" s="81" t="str">
        <f>IF($T$13="戸建",各種パラメータ!G4,各種パラメータ!F4)</f>
        <v>冷房</v>
      </c>
      <c r="D33" s="82">
        <f t="shared" ref="D33:D44" si="0">IF(C33="冷房",$T$22,$T$23)</f>
        <v>0</v>
      </c>
      <c r="E33" s="82">
        <f t="shared" ref="E33:E44" si="1">IF(C33="冷房",$T$24,$T$25)</f>
        <v>0</v>
      </c>
      <c r="F33" s="83" t="e">
        <f>D33/E33</f>
        <v>#DIV/0!</v>
      </c>
      <c r="G33" s="83" t="e">
        <f t="shared" ref="G33:G44" ca="1" si="2">IF($T$13="戸建",I33,J33)*F33</f>
        <v>#DIV/0!</v>
      </c>
      <c r="H33" s="81" t="e">
        <f ca="1">D33/G33</f>
        <v>#DIV/0!</v>
      </c>
      <c r="I33" s="84" t="b">
        <f ca="1">IF($T$18="店舗用ｲﾝﾊﾞｰﾀｰ機",OFFSET(店舗用ｲﾝﾊﾞｰﾀｰ機!I8,0,$T$26-1995),IF($T$18="ﾋﾞﾙﾏﾙﾁ用ｲﾝﾊﾞｰﾀｰ機",OFFSET(ﾋﾞﾙﾏﾙﾁ用ｲﾝﾊﾞｰﾀｰ機!I8,0,$T$26-1995),IF($T$18="設備用ｲﾝﾊﾞｰﾀｰ機",OFFSET(設備用ｲﾝﾊﾞｰﾀｰ機!I8,0,$T$26-1995),IF($T$18="非ｲﾝﾊﾞｰﾀｰ(定速)機",OFFSET('非ｲﾝﾊﾞｰﾀｰ(定速)機'!I8,0,$T$26-1995)))))</f>
        <v>0</v>
      </c>
      <c r="J33" s="84" t="b">
        <f ca="1">IF($T$18="店舗用ｲﾝﾊﾞｰﾀｰ機",OFFSET(店舗用ｲﾝﾊﾞｰﾀｰ機!I23,0,$T$26-1995),IF($T$18="ﾋﾞﾙﾏﾙﾁ用ｲﾝﾊﾞｰﾀｰ機",OFFSET(ﾋﾞﾙﾏﾙﾁ用ｲﾝﾊﾞｰﾀｰ機!I23,0,$T$26-1995),IF($T$18="設備用ｲﾝﾊﾞｰﾀｰ機",OFFSET(設備用ｲﾝﾊﾞｰﾀｰ機!I23,0,$T$26-1995),IF($T$18="非ｲﾝﾊﾞｰﾀｰ(定速)機",OFFSET('非ｲﾝﾊﾞｰﾀｰ(定速)機'!I23,0,$T$26-1995)))))</f>
        <v>0</v>
      </c>
      <c r="K33" s="82">
        <f t="shared" ref="K33:K44" si="3">IF(C33="冷房",$W$22,$W$23)</f>
        <v>0</v>
      </c>
      <c r="L33" s="82">
        <f t="shared" ref="L33:L44" si="4">IF(C33="冷房",$W$24,$W$25)</f>
        <v>0</v>
      </c>
      <c r="M33" s="83" t="e">
        <f>K33/L33</f>
        <v>#DIV/0!</v>
      </c>
      <c r="N33" s="83" t="e">
        <f t="shared" ref="N33:N44" ca="1" si="5">IF($T$13="戸建",P33,Q33)*M33</f>
        <v>#DIV/0!</v>
      </c>
      <c r="O33" s="81" t="e">
        <f ca="1">K33/N33</f>
        <v>#DIV/0!</v>
      </c>
      <c r="P33" s="84" t="b">
        <f ca="1">IF($W$18="店舗用ｲﾝﾊﾞｰﾀｰ機",OFFSET(店舗用ｲﾝﾊﾞｰﾀｰ機!I8,0,$W$26-1995),IF($W$18="ﾋﾞﾙﾏﾙﾁ用ｲﾝﾊﾞｰﾀｰ機",OFFSET(ﾋﾞﾙﾏﾙﾁ用ｲﾝﾊﾞｰﾀｰ機!I8,0,$W$26-1995),IF($W$18="設備用ｲﾝﾊﾞｰﾀｰ機",OFFSET(設備用ｲﾝﾊﾞｰﾀｰ機!I8,0,$W$26-1995),IF($W$18="非ｲﾝﾊﾞｰﾀｰ(定速)機",OFFSET('非ｲﾝﾊﾞｰﾀｰ(定速)機'!I8,0,$W$26-1995)))))</f>
        <v>0</v>
      </c>
      <c r="Q33" s="84" t="b">
        <f ca="1">IF($W$18="店舗用ｲﾝﾊﾞｰﾀｰ機",OFFSET(店舗用ｲﾝﾊﾞｰﾀｰ機!I23,0,$W$26-1995),IF($W$18="ﾋﾞﾙﾏﾙﾁ用ｲﾝﾊﾞｰﾀｰ機",OFFSET(ﾋﾞﾙﾏﾙﾁ用ｲﾝﾊﾞｰﾀｰ機!I23,0,$W$26-1995),IF($W$18="設備用ｲﾝﾊﾞｰﾀｰ機",OFFSET(設備用ｲﾝﾊﾞｰﾀｰ機!I23,0,$W$26-1995),IF($W$18="非ｲﾝﾊﾞｰﾀｰ(定速)機",OFFSET('非ｲﾝﾊﾞｰﾀｰ(定速)機'!I23,0,$W$26-1995)))))</f>
        <v>0</v>
      </c>
      <c r="R33" s="84">
        <f>IF($T$13="戸建",各種パラメータ!O4,各種パラメータ!K4)</f>
        <v>0.187</v>
      </c>
      <c r="S33" s="84">
        <f>IF($T$13="戸建",各種パラメータ!D4,各種パラメータ!C4)</f>
        <v>0.60199999999999998</v>
      </c>
      <c r="T33" s="44"/>
      <c r="U33" s="44"/>
      <c r="V33" s="37">
        <f>S33*T33*U33</f>
        <v>0</v>
      </c>
      <c r="W33" s="22" t="e">
        <f t="shared" ref="W33:W44" ca="1" si="6">H33*R33*S33*T33*U33</f>
        <v>#DIV/0!</v>
      </c>
      <c r="X33" s="22" t="e">
        <f t="shared" ref="X33:X44" ca="1" si="7">O33*R33*S33*T33*U33</f>
        <v>#DIV/0!</v>
      </c>
      <c r="Y33" s="59" t="e">
        <f ca="1">W33-X33</f>
        <v>#DIV/0!</v>
      </c>
      <c r="Z33" s="48"/>
      <c r="AA33" s="60" t="s">
        <v>64</v>
      </c>
      <c r="AB33" s="60" t="e">
        <f>T22/T24</f>
        <v>#DIV/0!</v>
      </c>
      <c r="AC33" s="60"/>
    </row>
    <row r="34" spans="1:32" ht="18" customHeight="1" x14ac:dyDescent="0.4">
      <c r="A34" s="48"/>
      <c r="B34" s="85" t="s">
        <v>6</v>
      </c>
      <c r="C34" s="81" t="str">
        <f>IF($T$13="戸建",各種パラメータ!G5,各種パラメータ!F5)</f>
        <v>冷房</v>
      </c>
      <c r="D34" s="82">
        <f t="shared" si="0"/>
        <v>0</v>
      </c>
      <c r="E34" s="82">
        <f t="shared" si="1"/>
        <v>0</v>
      </c>
      <c r="F34" s="83" t="e">
        <f t="shared" ref="F34:F44" si="8">D34/E34</f>
        <v>#DIV/0!</v>
      </c>
      <c r="G34" s="83" t="e">
        <f t="shared" ca="1" si="2"/>
        <v>#DIV/0!</v>
      </c>
      <c r="H34" s="81" t="e">
        <f t="shared" ref="H34:H44" ca="1" si="9">D34/G34</f>
        <v>#DIV/0!</v>
      </c>
      <c r="I34" s="84" t="b">
        <f ca="1">IF($T$18="店舗用ｲﾝﾊﾞｰﾀｰ機",OFFSET(店舗用ｲﾝﾊﾞｰﾀｰ機!I9,0,$T$26-1995),IF($T$18="ﾋﾞﾙﾏﾙﾁ用ｲﾝﾊﾞｰﾀｰ機",OFFSET(ﾋﾞﾙﾏﾙﾁ用ｲﾝﾊﾞｰﾀｰ機!I9,0,$T$26-1995),IF($T$18="設備用ｲﾝﾊﾞｰﾀｰ機",OFFSET(設備用ｲﾝﾊﾞｰﾀｰ機!I9,0,$T$26-1995),IF($T$18="非ｲﾝﾊﾞｰﾀｰ(定速)機",OFFSET('非ｲﾝﾊﾞｰﾀｰ(定速)機'!I9,0,$T$26-1995)))))</f>
        <v>0</v>
      </c>
      <c r="J34" s="84" t="b">
        <f ca="1">IF($T$18="店舗用ｲﾝﾊﾞｰﾀｰ機",OFFSET(店舗用ｲﾝﾊﾞｰﾀｰ機!I24,0,$T$26-1995),IF($T$18="ﾋﾞﾙﾏﾙﾁ用ｲﾝﾊﾞｰﾀｰ機",OFFSET(ﾋﾞﾙﾏﾙﾁ用ｲﾝﾊﾞｰﾀｰ機!I24,0,$T$26-1995),IF($T$18="設備用ｲﾝﾊﾞｰﾀｰ機",OFFSET(設備用ｲﾝﾊﾞｰﾀｰ機!I24,0,$T$26-1995),IF($T$18="非ｲﾝﾊﾞｰﾀｰ(定速)機",OFFSET('非ｲﾝﾊﾞｰﾀｰ(定速)機'!I24,0,$T$26-1995)))))</f>
        <v>0</v>
      </c>
      <c r="K34" s="82">
        <f t="shared" si="3"/>
        <v>0</v>
      </c>
      <c r="L34" s="82">
        <f t="shared" si="4"/>
        <v>0</v>
      </c>
      <c r="M34" s="83" t="e">
        <f t="shared" ref="M34:M44" si="10">K34/L34</f>
        <v>#DIV/0!</v>
      </c>
      <c r="N34" s="83" t="e">
        <f t="shared" ca="1" si="5"/>
        <v>#DIV/0!</v>
      </c>
      <c r="O34" s="81" t="e">
        <f t="shared" ref="O34:O44" ca="1" si="11">K34/N34</f>
        <v>#DIV/0!</v>
      </c>
      <c r="P34" s="84" t="b">
        <f ca="1">IF($W$18="店舗用ｲﾝﾊﾞｰﾀｰ機",OFFSET(店舗用ｲﾝﾊﾞｰﾀｰ機!I9,0,$W$26-1995),IF($W$18="ﾋﾞﾙﾏﾙﾁ用ｲﾝﾊﾞｰﾀｰ機",OFFSET(ﾋﾞﾙﾏﾙﾁ用ｲﾝﾊﾞｰﾀｰ機!I9,0,$W$26-1995),IF($W$18="設備用ｲﾝﾊﾞｰﾀｰ機",OFFSET(設備用ｲﾝﾊﾞｰﾀｰ機!I9,0,$W$26-1995),IF($W$18="非ｲﾝﾊﾞｰﾀｰ(定速)機",OFFSET('非ｲﾝﾊﾞｰﾀｰ(定速)機'!I9,0,$W$26-1995)))))</f>
        <v>0</v>
      </c>
      <c r="Q34" s="84" t="b">
        <f ca="1">IF($W$18="店舗用ｲﾝﾊﾞｰﾀｰ機",OFFSET(店舗用ｲﾝﾊﾞｰﾀｰ機!I24,0,$W$26-1995),IF($W$18="ﾋﾞﾙﾏﾙﾁ用ｲﾝﾊﾞｰﾀｰ機",OFFSET(ﾋﾞﾙﾏﾙﾁ用ｲﾝﾊﾞｰﾀｰ機!I24,0,$W$26-1995),IF($W$18="設備用ｲﾝﾊﾞｰﾀｰ機",OFFSET(設備用ｲﾝﾊﾞｰﾀｰ機!I24,0,$W$26-1995),IF($W$18="非ｲﾝﾊﾞｰﾀｰ(定速)機",OFFSET('非ｲﾝﾊﾞｰﾀｰ(定速)機'!I24,0,$W$26-1995)))))</f>
        <v>0</v>
      </c>
      <c r="R34" s="84">
        <f>IF($T$13="戸建",各種パラメータ!O5,各種パラメータ!K5)</f>
        <v>0.30399999999999999</v>
      </c>
      <c r="S34" s="84">
        <f>IF($T$13="戸建",各種パラメータ!D5,各種パラメータ!C5)</f>
        <v>0.97399999999999998</v>
      </c>
      <c r="T34" s="44"/>
      <c r="U34" s="44"/>
      <c r="V34" s="37">
        <f t="shared" ref="V34:V44" si="12">S34*T34*U34</f>
        <v>0</v>
      </c>
      <c r="W34" s="22" t="e">
        <f t="shared" ca="1" si="6"/>
        <v>#DIV/0!</v>
      </c>
      <c r="X34" s="22" t="e">
        <f t="shared" ca="1" si="7"/>
        <v>#DIV/0!</v>
      </c>
      <c r="Y34" s="59" t="e">
        <f t="shared" ref="Y34:Y44" ca="1" si="13">W34-X34</f>
        <v>#DIV/0!</v>
      </c>
      <c r="Z34" s="48"/>
      <c r="AA34" s="60" t="s">
        <v>63</v>
      </c>
      <c r="AB34" s="60" t="e">
        <f>T23/T25</f>
        <v>#DIV/0!</v>
      </c>
      <c r="AC34" s="60"/>
    </row>
    <row r="35" spans="1:32" ht="18" customHeight="1" x14ac:dyDescent="0.4">
      <c r="A35" s="48"/>
      <c r="B35" s="85" t="s">
        <v>65</v>
      </c>
      <c r="C35" s="81" t="str">
        <f>IF($T$13="戸建",各種パラメータ!G6,各種パラメータ!F6)</f>
        <v>冷房</v>
      </c>
      <c r="D35" s="82">
        <f t="shared" si="0"/>
        <v>0</v>
      </c>
      <c r="E35" s="82">
        <f t="shared" si="1"/>
        <v>0</v>
      </c>
      <c r="F35" s="83" t="e">
        <f t="shared" si="8"/>
        <v>#DIV/0!</v>
      </c>
      <c r="G35" s="83" t="e">
        <f t="shared" ca="1" si="2"/>
        <v>#DIV/0!</v>
      </c>
      <c r="H35" s="81" t="e">
        <f t="shared" ca="1" si="9"/>
        <v>#DIV/0!</v>
      </c>
      <c r="I35" s="84" t="b">
        <f ca="1">IF($T$18="店舗用ｲﾝﾊﾞｰﾀｰ機",OFFSET(店舗用ｲﾝﾊﾞｰﾀｰ機!I10,0,$T$26-1995),IF($T$18="ﾋﾞﾙﾏﾙﾁ用ｲﾝﾊﾞｰﾀｰ機",OFFSET(ﾋﾞﾙﾏﾙﾁ用ｲﾝﾊﾞｰﾀｰ機!I10,0,$T$26-1995),IF($T$18="設備用ｲﾝﾊﾞｰﾀｰ機",OFFSET(設備用ｲﾝﾊﾞｰﾀｰ機!I10,0,$T$26-1995),IF($T$18="非ｲﾝﾊﾞｰﾀｰ(定速)機",OFFSET('非ｲﾝﾊﾞｰﾀｰ(定速)機'!I10,0,$T$26-1995)))))</f>
        <v>0</v>
      </c>
      <c r="J35" s="84" t="b">
        <f ca="1">IF($T$18="店舗用ｲﾝﾊﾞｰﾀｰ機",OFFSET(店舗用ｲﾝﾊﾞｰﾀｰ機!I25,0,$T$26-1995),IF($T$18="ﾋﾞﾙﾏﾙﾁ用ｲﾝﾊﾞｰﾀｰ機",OFFSET(ﾋﾞﾙﾏﾙﾁ用ｲﾝﾊﾞｰﾀｰ機!I25,0,$T$26-1995),IF($T$18="設備用ｲﾝﾊﾞｰﾀｰ機",OFFSET(設備用ｲﾝﾊﾞｰﾀｰ機!I25,0,$T$26-1995),IF($T$18="非ｲﾝﾊﾞｰﾀｰ(定速)機",OFFSET('非ｲﾝﾊﾞｰﾀｰ(定速)機'!I25,0,$T$26-1995)))))</f>
        <v>0</v>
      </c>
      <c r="K35" s="82">
        <f t="shared" si="3"/>
        <v>0</v>
      </c>
      <c r="L35" s="82">
        <f t="shared" si="4"/>
        <v>0</v>
      </c>
      <c r="M35" s="83" t="e">
        <f t="shared" si="10"/>
        <v>#DIV/0!</v>
      </c>
      <c r="N35" s="83" t="e">
        <f t="shared" ca="1" si="5"/>
        <v>#DIV/0!</v>
      </c>
      <c r="O35" s="81" t="e">
        <f t="shared" ca="1" si="11"/>
        <v>#DIV/0!</v>
      </c>
      <c r="P35" s="84" t="b">
        <f ca="1">IF($W$18="店舗用ｲﾝﾊﾞｰﾀｰ機",OFFSET(店舗用ｲﾝﾊﾞｰﾀｰ機!I10,0,$W$26-1995),IF($W$18="ﾋﾞﾙﾏﾙﾁ用ｲﾝﾊﾞｰﾀｰ機",OFFSET(ﾋﾞﾙﾏﾙﾁ用ｲﾝﾊﾞｰﾀｰ機!I10,0,$W$26-1995),IF($W$18="設備用ｲﾝﾊﾞｰﾀｰ機",OFFSET(設備用ｲﾝﾊﾞｰﾀｰ機!I10,0,$W$26-1995),IF($W$18="非ｲﾝﾊﾞｰﾀｰ(定速)機",OFFSET('非ｲﾝﾊﾞｰﾀｰ(定速)機'!I10,0,$W$26-1995)))))</f>
        <v>0</v>
      </c>
      <c r="Q35" s="84" t="b">
        <f ca="1">IF($W$18="店舗用ｲﾝﾊﾞｰﾀｰ機",OFFSET(店舗用ｲﾝﾊﾞｰﾀｰ機!I25,0,$W$26-1995),IF($W$18="ﾋﾞﾙﾏﾙﾁ用ｲﾝﾊﾞｰﾀｰ機",OFFSET(ﾋﾞﾙﾏﾙﾁ用ｲﾝﾊﾞｰﾀｰ機!I25,0,$W$26-1995),IF($W$18="設備用ｲﾝﾊﾞｰﾀｰ機",OFFSET(設備用ｲﾝﾊﾞｰﾀｰ機!I25,0,$W$26-1995),IF($W$18="非ｲﾝﾊﾞｰﾀｰ(定速)機",OFFSET('非ｲﾝﾊﾞｰﾀｰ(定速)機'!I25,0,$W$26-1995)))))</f>
        <v>0</v>
      </c>
      <c r="R35" s="84">
        <f>IF($T$13="戸建",各種パラメータ!O6,各種パラメータ!K6)</f>
        <v>0.41699999999999998</v>
      </c>
      <c r="S35" s="84">
        <f>IF($T$13="戸建",各種パラメータ!D6,各種パラメータ!C6)</f>
        <v>0.996</v>
      </c>
      <c r="T35" s="44"/>
      <c r="U35" s="44"/>
      <c r="V35" s="37">
        <f t="shared" si="12"/>
        <v>0</v>
      </c>
      <c r="W35" s="22" t="e">
        <f t="shared" ca="1" si="6"/>
        <v>#DIV/0!</v>
      </c>
      <c r="X35" s="22" t="e">
        <f t="shared" ca="1" si="7"/>
        <v>#DIV/0!</v>
      </c>
      <c r="Y35" s="59" t="e">
        <f t="shared" ca="1" si="13"/>
        <v>#DIV/0!</v>
      </c>
      <c r="Z35" s="48"/>
      <c r="AA35" s="60"/>
      <c r="AB35" s="60"/>
      <c r="AC35" s="60"/>
    </row>
    <row r="36" spans="1:32" ht="18" customHeight="1" x14ac:dyDescent="0.35">
      <c r="A36" s="48"/>
      <c r="B36" s="85" t="s">
        <v>8</v>
      </c>
      <c r="C36" s="81" t="str">
        <f>IF($T$13="戸建",各種パラメータ!G7,各種パラメータ!F7)</f>
        <v>冷房</v>
      </c>
      <c r="D36" s="82">
        <f t="shared" si="0"/>
        <v>0</v>
      </c>
      <c r="E36" s="82">
        <f t="shared" si="1"/>
        <v>0</v>
      </c>
      <c r="F36" s="83" t="e">
        <f t="shared" si="8"/>
        <v>#DIV/0!</v>
      </c>
      <c r="G36" s="83" t="e">
        <f t="shared" ca="1" si="2"/>
        <v>#DIV/0!</v>
      </c>
      <c r="H36" s="81" t="e">
        <f t="shared" ca="1" si="9"/>
        <v>#DIV/0!</v>
      </c>
      <c r="I36" s="84" t="b">
        <f ca="1">IF($T$18="店舗用ｲﾝﾊﾞｰﾀｰ機",OFFSET(店舗用ｲﾝﾊﾞｰﾀｰ機!I11,0,$T$26-1995),IF($T$18="ﾋﾞﾙﾏﾙﾁ用ｲﾝﾊﾞｰﾀｰ機",OFFSET(ﾋﾞﾙﾏﾙﾁ用ｲﾝﾊﾞｰﾀｰ機!I11,0,$T$26-1995),IF($T$18="設備用ｲﾝﾊﾞｰﾀｰ機",OFFSET(設備用ｲﾝﾊﾞｰﾀｰ機!I11,0,$T$26-1995),IF($T$18="非ｲﾝﾊﾞｰﾀｰ(定速)機",OFFSET('非ｲﾝﾊﾞｰﾀｰ(定速)機'!I11,0,$T$26-1995)))))</f>
        <v>0</v>
      </c>
      <c r="J36" s="84" t="b">
        <f ca="1">IF($T$18="店舗用ｲﾝﾊﾞｰﾀｰ機",OFFSET(店舗用ｲﾝﾊﾞｰﾀｰ機!I26,0,$T$26-1995),IF($T$18="ﾋﾞﾙﾏﾙﾁ用ｲﾝﾊﾞｰﾀｰ機",OFFSET(ﾋﾞﾙﾏﾙﾁ用ｲﾝﾊﾞｰﾀｰ機!I26,0,$T$26-1995),IF($T$18="設備用ｲﾝﾊﾞｰﾀｰ機",OFFSET(設備用ｲﾝﾊﾞｰﾀｰ機!I26,0,$T$26-1995),IF($T$18="非ｲﾝﾊﾞｰﾀｰ(定速)機",OFFSET('非ｲﾝﾊﾞｰﾀｰ(定速)機'!I26,0,$T$26-1995)))))</f>
        <v>0</v>
      </c>
      <c r="K36" s="82">
        <f t="shared" si="3"/>
        <v>0</v>
      </c>
      <c r="L36" s="82">
        <f t="shared" si="4"/>
        <v>0</v>
      </c>
      <c r="M36" s="83" t="e">
        <f t="shared" si="10"/>
        <v>#DIV/0!</v>
      </c>
      <c r="N36" s="83" t="e">
        <f t="shared" ca="1" si="5"/>
        <v>#DIV/0!</v>
      </c>
      <c r="O36" s="81" t="e">
        <f t="shared" ca="1" si="11"/>
        <v>#DIV/0!</v>
      </c>
      <c r="P36" s="84" t="b">
        <f ca="1">IF($W$18="店舗用ｲﾝﾊﾞｰﾀｰ機",OFFSET(店舗用ｲﾝﾊﾞｰﾀｰ機!I11,0,$W$26-1995),IF($W$18="ﾋﾞﾙﾏﾙﾁ用ｲﾝﾊﾞｰﾀｰ機",OFFSET(ﾋﾞﾙﾏﾙﾁ用ｲﾝﾊﾞｰﾀｰ機!I11,0,$W$26-1995),IF($W$18="設備用ｲﾝﾊﾞｰﾀｰ機",OFFSET(設備用ｲﾝﾊﾞｰﾀｰ機!I11,0,$W$26-1995),IF($W$18="非ｲﾝﾊﾞｰﾀｰ(定速)機",OFFSET('非ｲﾝﾊﾞｰﾀｰ(定速)機'!I11,0,$W$26-1995)))))</f>
        <v>0</v>
      </c>
      <c r="Q36" s="84" t="b">
        <f ca="1">IF($W$18="店舗用ｲﾝﾊﾞｰﾀｰ機",OFFSET(店舗用ｲﾝﾊﾞｰﾀｰ機!I26,0,$W$26-1995),IF($W$18="ﾋﾞﾙﾏﾙﾁ用ｲﾝﾊﾞｰﾀｰ機",OFFSET(ﾋﾞﾙﾏﾙﾁ用ｲﾝﾊﾞｰﾀｰ機!I26,0,$W$26-1995),IF($W$18="設備用ｲﾝﾊﾞｰﾀｰ機",OFFSET(設備用ｲﾝﾊﾞｰﾀｰ機!I26,0,$W$26-1995),IF($W$18="非ｲﾝﾊﾞｰﾀｰ(定速)機",OFFSET('非ｲﾝﾊﾞｰﾀｰ(定速)機'!I26,0,$W$26-1995)))))</f>
        <v>0</v>
      </c>
      <c r="R36" s="84">
        <f>IF($T$13="戸建",各種パラメータ!O7,各種パラメータ!K7)</f>
        <v>0.66600000000000004</v>
      </c>
      <c r="S36" s="84">
        <f>IF($T$13="戸建",各種パラメータ!D7,各種パラメータ!C7)</f>
        <v>1</v>
      </c>
      <c r="T36" s="44"/>
      <c r="U36" s="44"/>
      <c r="V36" s="37">
        <f t="shared" si="12"/>
        <v>0</v>
      </c>
      <c r="W36" s="22" t="e">
        <f t="shared" ca="1" si="6"/>
        <v>#DIV/0!</v>
      </c>
      <c r="X36" s="22" t="e">
        <f t="shared" ca="1" si="7"/>
        <v>#DIV/0!</v>
      </c>
      <c r="Y36" s="59" t="e">
        <f t="shared" ca="1" si="13"/>
        <v>#DIV/0!</v>
      </c>
      <c r="Z36" s="48"/>
      <c r="AA36" s="58" t="s">
        <v>66</v>
      </c>
      <c r="AB36" s="60"/>
      <c r="AC36" s="60"/>
    </row>
    <row r="37" spans="1:32" ht="18" customHeight="1" x14ac:dyDescent="0.4">
      <c r="A37" s="48"/>
      <c r="B37" s="85" t="s">
        <v>9</v>
      </c>
      <c r="C37" s="81" t="str">
        <f>IF($T$13="戸建",各種パラメータ!G8,各種パラメータ!F8)</f>
        <v>冷房</v>
      </c>
      <c r="D37" s="82">
        <f t="shared" si="0"/>
        <v>0</v>
      </c>
      <c r="E37" s="82">
        <f t="shared" si="1"/>
        <v>0</v>
      </c>
      <c r="F37" s="83" t="e">
        <f t="shared" si="8"/>
        <v>#DIV/0!</v>
      </c>
      <c r="G37" s="83" t="e">
        <f t="shared" ca="1" si="2"/>
        <v>#DIV/0!</v>
      </c>
      <c r="H37" s="81" t="e">
        <f t="shared" ca="1" si="9"/>
        <v>#DIV/0!</v>
      </c>
      <c r="I37" s="84" t="b">
        <f ca="1">IF($T$18="店舗用ｲﾝﾊﾞｰﾀｰ機",OFFSET(店舗用ｲﾝﾊﾞｰﾀｰ機!I12,0,$T$26-1995),IF($T$18="ﾋﾞﾙﾏﾙﾁ用ｲﾝﾊﾞｰﾀｰ機",OFFSET(ﾋﾞﾙﾏﾙﾁ用ｲﾝﾊﾞｰﾀｰ機!I12,0,$T$26-1995),IF($T$18="設備用ｲﾝﾊﾞｰﾀｰ機",OFFSET(設備用ｲﾝﾊﾞｰﾀｰ機!I12,0,$T$26-1995),IF($T$18="非ｲﾝﾊﾞｰﾀｰ(定速)機",OFFSET('非ｲﾝﾊﾞｰﾀｰ(定速)機'!I12,0,$T$26-1995)))))</f>
        <v>0</v>
      </c>
      <c r="J37" s="84" t="b">
        <f ca="1">IF($T$18="店舗用ｲﾝﾊﾞｰﾀｰ機",OFFSET(店舗用ｲﾝﾊﾞｰﾀｰ機!I27,0,$T$26-1995),IF($T$18="ﾋﾞﾙﾏﾙﾁ用ｲﾝﾊﾞｰﾀｰ機",OFFSET(ﾋﾞﾙﾏﾙﾁ用ｲﾝﾊﾞｰﾀｰ機!I27,0,$T$26-1995),IF($T$18="設備用ｲﾝﾊﾞｰﾀｰ機",OFFSET(設備用ｲﾝﾊﾞｰﾀｰ機!I27,0,$T$26-1995),IF($T$18="非ｲﾝﾊﾞｰﾀｰ(定速)機",OFFSET('非ｲﾝﾊﾞｰﾀｰ(定速)機'!I27,0,$T$26-1995)))))</f>
        <v>0</v>
      </c>
      <c r="K37" s="82">
        <f t="shared" si="3"/>
        <v>0</v>
      </c>
      <c r="L37" s="82">
        <f t="shared" si="4"/>
        <v>0</v>
      </c>
      <c r="M37" s="83" t="e">
        <f t="shared" si="10"/>
        <v>#DIV/0!</v>
      </c>
      <c r="N37" s="83" t="e">
        <f t="shared" ca="1" si="5"/>
        <v>#DIV/0!</v>
      </c>
      <c r="O37" s="81" t="e">
        <f t="shared" ca="1" si="11"/>
        <v>#DIV/0!</v>
      </c>
      <c r="P37" s="84" t="b">
        <f ca="1">IF($W$18="店舗用ｲﾝﾊﾞｰﾀｰ機",OFFSET(店舗用ｲﾝﾊﾞｰﾀｰ機!I12,0,$W$26-1995),IF($W$18="ﾋﾞﾙﾏﾙﾁ用ｲﾝﾊﾞｰﾀｰ機",OFFSET(ﾋﾞﾙﾏﾙﾁ用ｲﾝﾊﾞｰﾀｰ機!I12,0,$W$26-1995),IF($W$18="設備用ｲﾝﾊﾞｰﾀｰ機",OFFSET(設備用ｲﾝﾊﾞｰﾀｰ機!I12,0,$W$26-1995),IF($W$18="非ｲﾝﾊﾞｰﾀｰ(定速)機",OFFSET('非ｲﾝﾊﾞｰﾀｰ(定速)機'!I12,0,$W$26-1995)))))</f>
        <v>0</v>
      </c>
      <c r="Q37" s="84" t="b">
        <f ca="1">IF($W$18="店舗用ｲﾝﾊﾞｰﾀｰ機",OFFSET(店舗用ｲﾝﾊﾞｰﾀｰ機!I27,0,$W$26-1995),IF($W$18="ﾋﾞﾙﾏﾙﾁ用ｲﾝﾊﾞｰﾀｰ機",OFFSET(ﾋﾞﾙﾏﾙﾁ用ｲﾝﾊﾞｰﾀｰ機!I27,0,$W$26-1995),IF($W$18="設備用ｲﾝﾊﾞｰﾀｰ機",OFFSET(設備用ｲﾝﾊﾞｰﾀｰ機!I27,0,$W$26-1995),IF($W$18="非ｲﾝﾊﾞｰﾀｰ(定速)機",OFFSET('非ｲﾝﾊﾞｰﾀｰ(定速)機'!I27,0,$W$26-1995)))))</f>
        <v>0</v>
      </c>
      <c r="R37" s="84">
        <f>IF($T$13="戸建",各種パラメータ!O8,各種パラメータ!K8)</f>
        <v>0.70399999999999996</v>
      </c>
      <c r="S37" s="84">
        <f>IF($T$13="戸建",各種パラメータ!D8,各種パラメータ!C8)</f>
        <v>1</v>
      </c>
      <c r="T37" s="44"/>
      <c r="U37" s="44"/>
      <c r="V37" s="37">
        <f t="shared" si="12"/>
        <v>0</v>
      </c>
      <c r="W37" s="22" t="e">
        <f t="shared" ca="1" si="6"/>
        <v>#DIV/0!</v>
      </c>
      <c r="X37" s="22" t="e">
        <f t="shared" ca="1" si="7"/>
        <v>#DIV/0!</v>
      </c>
      <c r="Y37" s="59" t="e">
        <f t="shared" ca="1" si="13"/>
        <v>#DIV/0!</v>
      </c>
      <c r="Z37" s="48"/>
      <c r="AA37" s="60" t="s">
        <v>64</v>
      </c>
      <c r="AB37" s="60" t="e">
        <f>W22/W24</f>
        <v>#DIV/0!</v>
      </c>
      <c r="AC37" s="60"/>
    </row>
    <row r="38" spans="1:32" ht="18" customHeight="1" x14ac:dyDescent="0.4">
      <c r="A38" s="48"/>
      <c r="B38" s="85" t="s">
        <v>10</v>
      </c>
      <c r="C38" s="81" t="str">
        <f>IF($T$13="戸建",各種パラメータ!G9,各種パラメータ!F9)</f>
        <v>冷房</v>
      </c>
      <c r="D38" s="82">
        <f t="shared" si="0"/>
        <v>0</v>
      </c>
      <c r="E38" s="82">
        <f t="shared" si="1"/>
        <v>0</v>
      </c>
      <c r="F38" s="83" t="e">
        <f t="shared" si="8"/>
        <v>#DIV/0!</v>
      </c>
      <c r="G38" s="83" t="e">
        <f t="shared" ca="1" si="2"/>
        <v>#DIV/0!</v>
      </c>
      <c r="H38" s="81" t="e">
        <f t="shared" ca="1" si="9"/>
        <v>#DIV/0!</v>
      </c>
      <c r="I38" s="84" t="b">
        <f ca="1">IF($T$18="店舗用ｲﾝﾊﾞｰﾀｰ機",OFFSET(店舗用ｲﾝﾊﾞｰﾀｰ機!I13,0,$T$26-1995),IF($T$18="ﾋﾞﾙﾏﾙﾁ用ｲﾝﾊﾞｰﾀｰ機",OFFSET(ﾋﾞﾙﾏﾙﾁ用ｲﾝﾊﾞｰﾀｰ機!I13,0,$T$26-1995),IF($T$18="設備用ｲﾝﾊﾞｰﾀｰ機",OFFSET(設備用ｲﾝﾊﾞｰﾀｰ機!I13,0,$T$26-1995),IF($T$18="非ｲﾝﾊﾞｰﾀｰ(定速)機",OFFSET('非ｲﾝﾊﾞｰﾀｰ(定速)機'!I13,0,$T$26-1995)))))</f>
        <v>0</v>
      </c>
      <c r="J38" s="84" t="b">
        <f ca="1">IF($T$18="店舗用ｲﾝﾊﾞｰﾀｰ機",OFFSET(店舗用ｲﾝﾊﾞｰﾀｰ機!I28,0,$T$26-1995),IF($T$18="ﾋﾞﾙﾏﾙﾁ用ｲﾝﾊﾞｰﾀｰ機",OFFSET(ﾋﾞﾙﾏﾙﾁ用ｲﾝﾊﾞｰﾀｰ機!I28,0,$T$26-1995),IF($T$18="設備用ｲﾝﾊﾞｰﾀｰ機",OFFSET(設備用ｲﾝﾊﾞｰﾀｰ機!I28,0,$T$26-1995),IF($T$18="非ｲﾝﾊﾞｰﾀｰ(定速)機",OFFSET('非ｲﾝﾊﾞｰﾀｰ(定速)機'!I28,0,$T$26-1995)))))</f>
        <v>0</v>
      </c>
      <c r="K38" s="82">
        <f t="shared" si="3"/>
        <v>0</v>
      </c>
      <c r="L38" s="82">
        <f t="shared" si="4"/>
        <v>0</v>
      </c>
      <c r="M38" s="83" t="e">
        <f t="shared" si="10"/>
        <v>#DIV/0!</v>
      </c>
      <c r="N38" s="83" t="e">
        <f t="shared" ca="1" si="5"/>
        <v>#DIV/0!</v>
      </c>
      <c r="O38" s="81" t="e">
        <f t="shared" ca="1" si="11"/>
        <v>#DIV/0!</v>
      </c>
      <c r="P38" s="84" t="b">
        <f ca="1">IF($W$18="店舗用ｲﾝﾊﾞｰﾀｰ機",OFFSET(店舗用ｲﾝﾊﾞｰﾀｰ機!I13,0,$W$26-1995),IF($W$18="ﾋﾞﾙﾏﾙﾁ用ｲﾝﾊﾞｰﾀｰ機",OFFSET(ﾋﾞﾙﾏﾙﾁ用ｲﾝﾊﾞｰﾀｰ機!I13,0,$W$26-1995),IF($W$18="設備用ｲﾝﾊﾞｰﾀｰ機",OFFSET(設備用ｲﾝﾊﾞｰﾀｰ機!I13,0,$W$26-1995),IF($W$18="非ｲﾝﾊﾞｰﾀｰ(定速)機",OFFSET('非ｲﾝﾊﾞｰﾀｰ(定速)機'!I13,0,$W$26-1995)))))</f>
        <v>0</v>
      </c>
      <c r="Q38" s="84" t="b">
        <f ca="1">IF($W$18="店舗用ｲﾝﾊﾞｰﾀｰ機",OFFSET(店舗用ｲﾝﾊﾞｰﾀｰ機!I28,0,$W$26-1995),IF($W$18="ﾋﾞﾙﾏﾙﾁ用ｲﾝﾊﾞｰﾀｰ機",OFFSET(ﾋﾞﾙﾏﾙﾁ用ｲﾝﾊﾞｰﾀｰ機!I28,0,$W$26-1995),IF($W$18="設備用ｲﾝﾊﾞｰﾀｰ機",OFFSET(設備用ｲﾝﾊﾞｰﾀｰ機!I28,0,$W$26-1995),IF($W$18="非ｲﾝﾊﾞｰﾀｰ(定速)機",OFFSET('非ｲﾝﾊﾞｰﾀｰ(定速)機'!I28,0,$W$26-1995)))))</f>
        <v>0</v>
      </c>
      <c r="R38" s="84">
        <f>IF($T$13="戸建",各種パラメータ!O9,各種パラメータ!K9)</f>
        <v>0.57499999999999996</v>
      </c>
      <c r="S38" s="84">
        <f>IF($T$13="戸建",各種パラメータ!D9,各種パラメータ!C9)</f>
        <v>1</v>
      </c>
      <c r="T38" s="44"/>
      <c r="U38" s="44"/>
      <c r="V38" s="37">
        <f t="shared" si="12"/>
        <v>0</v>
      </c>
      <c r="W38" s="22" t="e">
        <f t="shared" ca="1" si="6"/>
        <v>#DIV/0!</v>
      </c>
      <c r="X38" s="22" t="e">
        <f t="shared" ca="1" si="7"/>
        <v>#DIV/0!</v>
      </c>
      <c r="Y38" s="59" t="e">
        <f t="shared" ca="1" si="13"/>
        <v>#DIV/0!</v>
      </c>
      <c r="Z38" s="48"/>
      <c r="AA38" s="60" t="s">
        <v>63</v>
      </c>
      <c r="AB38" s="60" t="e">
        <f>W23/W25</f>
        <v>#DIV/0!</v>
      </c>
      <c r="AC38" s="60"/>
    </row>
    <row r="39" spans="1:32" ht="18" customHeight="1" x14ac:dyDescent="0.4">
      <c r="A39" s="48"/>
      <c r="B39" s="85" t="s">
        <v>11</v>
      </c>
      <c r="C39" s="81" t="str">
        <f>IF($T$13="戸建",各種パラメータ!G10,各種パラメータ!F10)</f>
        <v>冷房</v>
      </c>
      <c r="D39" s="82">
        <f t="shared" si="0"/>
        <v>0</v>
      </c>
      <c r="E39" s="82">
        <f t="shared" si="1"/>
        <v>0</v>
      </c>
      <c r="F39" s="83" t="e">
        <f t="shared" si="8"/>
        <v>#DIV/0!</v>
      </c>
      <c r="G39" s="83" t="e">
        <f t="shared" ca="1" si="2"/>
        <v>#DIV/0!</v>
      </c>
      <c r="H39" s="81" t="e">
        <f t="shared" ca="1" si="9"/>
        <v>#DIV/0!</v>
      </c>
      <c r="I39" s="84" t="b">
        <f ca="1">IF($T$18="店舗用ｲﾝﾊﾞｰﾀｰ機",OFFSET(店舗用ｲﾝﾊﾞｰﾀｰ機!I14,0,$T$26-1995),IF($T$18="ﾋﾞﾙﾏﾙﾁ用ｲﾝﾊﾞｰﾀｰ機",OFFSET(ﾋﾞﾙﾏﾙﾁ用ｲﾝﾊﾞｰﾀｰ機!I14,0,$T$26-1995),IF($T$18="設備用ｲﾝﾊﾞｰﾀｰ機",OFFSET(設備用ｲﾝﾊﾞｰﾀｰ機!I14,0,$T$26-1995),IF($T$18="非ｲﾝﾊﾞｰﾀｰ(定速)機",OFFSET('非ｲﾝﾊﾞｰﾀｰ(定速)機'!I14,0,$T$26-1995)))))</f>
        <v>0</v>
      </c>
      <c r="J39" s="84" t="b">
        <f ca="1">IF($T$18="店舗用ｲﾝﾊﾞｰﾀｰ機",OFFSET(店舗用ｲﾝﾊﾞｰﾀｰ機!I29,0,$T$26-1995),IF($T$18="ﾋﾞﾙﾏﾙﾁ用ｲﾝﾊﾞｰﾀｰ機",OFFSET(ﾋﾞﾙﾏﾙﾁ用ｲﾝﾊﾞｰﾀｰ機!I29,0,$T$26-1995),IF($T$18="設備用ｲﾝﾊﾞｰﾀｰ機",OFFSET(設備用ｲﾝﾊﾞｰﾀｰ機!I29,0,$T$26-1995),IF($T$18="非ｲﾝﾊﾞｰﾀｰ(定速)機",OFFSET('非ｲﾝﾊﾞｰﾀｰ(定速)機'!I29,0,$T$26-1995)))))</f>
        <v>0</v>
      </c>
      <c r="K39" s="82">
        <f t="shared" si="3"/>
        <v>0</v>
      </c>
      <c r="L39" s="82">
        <f t="shared" si="4"/>
        <v>0</v>
      </c>
      <c r="M39" s="83" t="e">
        <f t="shared" si="10"/>
        <v>#DIV/0!</v>
      </c>
      <c r="N39" s="83" t="e">
        <f t="shared" ca="1" si="5"/>
        <v>#DIV/0!</v>
      </c>
      <c r="O39" s="81" t="e">
        <f t="shared" ca="1" si="11"/>
        <v>#DIV/0!</v>
      </c>
      <c r="P39" s="84" t="b">
        <f ca="1">IF($W$18="店舗用ｲﾝﾊﾞｰﾀｰ機",OFFSET(店舗用ｲﾝﾊﾞｰﾀｰ機!I14,0,$W$26-1995),IF($W$18="ﾋﾞﾙﾏﾙﾁ用ｲﾝﾊﾞｰﾀｰ機",OFFSET(ﾋﾞﾙﾏﾙﾁ用ｲﾝﾊﾞｰﾀｰ機!I14,0,$W$26-1995),IF($W$18="設備用ｲﾝﾊﾞｰﾀｰ機",OFFSET(設備用ｲﾝﾊﾞｰﾀｰ機!I14,0,$W$26-1995),IF($W$18="非ｲﾝﾊﾞｰﾀｰ(定速)機",OFFSET('非ｲﾝﾊﾞｰﾀｰ(定速)機'!I14,0,$W$26-1995)))))</f>
        <v>0</v>
      </c>
      <c r="Q39" s="84" t="b">
        <f ca="1">IF($W$18="店舗用ｲﾝﾊﾞｰﾀｰ機",OFFSET(店舗用ｲﾝﾊﾞｰﾀｰ機!I29,0,$W$26-1995),IF($W$18="ﾋﾞﾙﾏﾙﾁ用ｲﾝﾊﾞｰﾀｰ機",OFFSET(ﾋﾞﾙﾏﾙﾁ用ｲﾝﾊﾞｰﾀｰ機!I29,0,$W$26-1995),IF($W$18="設備用ｲﾝﾊﾞｰﾀｰ機",OFFSET(設備用ｲﾝﾊﾞｰﾀｰ機!I29,0,$W$26-1995),IF($W$18="非ｲﾝﾊﾞｰﾀｰ(定速)機",OFFSET('非ｲﾝﾊﾞｰﾀｰ(定速)機'!I29,0,$W$26-1995)))))</f>
        <v>0</v>
      </c>
      <c r="R39" s="84">
        <f>IF($T$13="戸建",各種パラメータ!O10,各種パラメータ!K10)</f>
        <v>0.29699999999999999</v>
      </c>
      <c r="S39" s="84">
        <f>IF($T$13="戸建",各種パラメータ!D10,各種パラメータ!C10)</f>
        <v>0.96199999999999997</v>
      </c>
      <c r="T39" s="44"/>
      <c r="U39" s="44"/>
      <c r="V39" s="37">
        <f t="shared" si="12"/>
        <v>0</v>
      </c>
      <c r="W39" s="22" t="e">
        <f t="shared" ca="1" si="6"/>
        <v>#DIV/0!</v>
      </c>
      <c r="X39" s="22" t="e">
        <f t="shared" ca="1" si="7"/>
        <v>#DIV/0!</v>
      </c>
      <c r="Y39" s="59" t="e">
        <f t="shared" ca="1" si="13"/>
        <v>#DIV/0!</v>
      </c>
      <c r="Z39" s="48"/>
      <c r="AA39" s="60"/>
      <c r="AB39" s="60"/>
      <c r="AC39" s="60"/>
    </row>
    <row r="40" spans="1:32" ht="18" customHeight="1" x14ac:dyDescent="0.4">
      <c r="A40" s="48"/>
      <c r="B40" s="85" t="s">
        <v>12</v>
      </c>
      <c r="C40" s="81" t="str">
        <f>IF($T$13="戸建",各種パラメータ!G11,各種パラメータ!F11)</f>
        <v>冷房</v>
      </c>
      <c r="D40" s="82">
        <f t="shared" si="0"/>
        <v>0</v>
      </c>
      <c r="E40" s="82">
        <f t="shared" si="1"/>
        <v>0</v>
      </c>
      <c r="F40" s="83" t="e">
        <f t="shared" si="8"/>
        <v>#DIV/0!</v>
      </c>
      <c r="G40" s="83" t="e">
        <f t="shared" ca="1" si="2"/>
        <v>#DIV/0!</v>
      </c>
      <c r="H40" s="81" t="e">
        <f t="shared" ca="1" si="9"/>
        <v>#DIV/0!</v>
      </c>
      <c r="I40" s="84" t="b">
        <f ca="1">IF($T$18="店舗用ｲﾝﾊﾞｰﾀｰ機",OFFSET(店舗用ｲﾝﾊﾞｰﾀｰ機!I15,0,$T$26-1995),IF($T$18="ﾋﾞﾙﾏﾙﾁ用ｲﾝﾊﾞｰﾀｰ機",OFFSET(ﾋﾞﾙﾏﾙﾁ用ｲﾝﾊﾞｰﾀｰ機!I15,0,$T$26-1995),IF($T$18="設備用ｲﾝﾊﾞｰﾀｰ機",OFFSET(設備用ｲﾝﾊﾞｰﾀｰ機!I15,0,$T$26-1995),IF($T$18="非ｲﾝﾊﾞｰﾀｰ(定速)機",OFFSET('非ｲﾝﾊﾞｰﾀｰ(定速)機'!I15,0,$T$26-1995)))))</f>
        <v>0</v>
      </c>
      <c r="J40" s="84" t="b">
        <f ca="1">IF($T$18="店舗用ｲﾝﾊﾞｰﾀｰ機",OFFSET(店舗用ｲﾝﾊﾞｰﾀｰ機!I30,0,$T$26-1995),IF($T$18="ﾋﾞﾙﾏﾙﾁ用ｲﾝﾊﾞｰﾀｰ機",OFFSET(ﾋﾞﾙﾏﾙﾁ用ｲﾝﾊﾞｰﾀｰ機!I30,0,$T$26-1995),IF($T$18="設備用ｲﾝﾊﾞｰﾀｰ機",OFFSET(設備用ｲﾝﾊﾞｰﾀｰ機!I30,0,$T$26-1995),IF($T$18="非ｲﾝﾊﾞｰﾀｰ(定速)機",OFFSET('非ｲﾝﾊﾞｰﾀｰ(定速)機'!I30,0,$T$26-1995)))))</f>
        <v>0</v>
      </c>
      <c r="K40" s="82">
        <f t="shared" si="3"/>
        <v>0</v>
      </c>
      <c r="L40" s="82">
        <f t="shared" si="4"/>
        <v>0</v>
      </c>
      <c r="M40" s="83" t="e">
        <f t="shared" si="10"/>
        <v>#DIV/0!</v>
      </c>
      <c r="N40" s="83" t="e">
        <f t="shared" ca="1" si="5"/>
        <v>#DIV/0!</v>
      </c>
      <c r="O40" s="81" t="e">
        <f t="shared" ca="1" si="11"/>
        <v>#DIV/0!</v>
      </c>
      <c r="P40" s="84" t="b">
        <f ca="1">IF($W$18="店舗用ｲﾝﾊﾞｰﾀｰ機",OFFSET(店舗用ｲﾝﾊﾞｰﾀｰ機!I15,0,$W$26-1995),IF($W$18="ﾋﾞﾙﾏﾙﾁ用ｲﾝﾊﾞｰﾀｰ機",OFFSET(ﾋﾞﾙﾏﾙﾁ用ｲﾝﾊﾞｰﾀｰ機!I15,0,$W$26-1995),IF($W$18="設備用ｲﾝﾊﾞｰﾀｰ機",OFFSET(設備用ｲﾝﾊﾞｰﾀｰ機!I15,0,$W$26-1995),IF($W$18="非ｲﾝﾊﾞｰﾀｰ(定速)機",OFFSET('非ｲﾝﾊﾞｰﾀｰ(定速)機'!I15,0,$W$26-1995)))))</f>
        <v>0</v>
      </c>
      <c r="Q40" s="84" t="b">
        <f ca="1">IF($W$18="店舗用ｲﾝﾊﾞｰﾀｰ機",OFFSET(店舗用ｲﾝﾊﾞｰﾀｰ機!I30,0,$W$26-1995),IF($W$18="ﾋﾞﾙﾏﾙﾁ用ｲﾝﾊﾞｰﾀｰ機",OFFSET(ﾋﾞﾙﾏﾙﾁ用ｲﾝﾊﾞｰﾀｰ機!I30,0,$W$26-1995),IF($W$18="設備用ｲﾝﾊﾞｰﾀｰ機",OFFSET(設備用ｲﾝﾊﾞｰﾀｰ機!I30,0,$W$26-1995),IF($W$18="非ｲﾝﾊﾞｰﾀｰ(定速)機",OFFSET('非ｲﾝﾊﾞｰﾀｰ(定速)機'!I30,0,$W$26-1995)))))</f>
        <v>0</v>
      </c>
      <c r="R40" s="84">
        <f>IF($T$13="戸建",各種パラメータ!O11,各種パラメータ!K11)</f>
        <v>0.18</v>
      </c>
      <c r="S40" s="84">
        <f>IF($T$13="戸建",各種パラメータ!D11,各種パラメータ!C11)</f>
        <v>0.53600000000000003</v>
      </c>
      <c r="T40" s="44"/>
      <c r="U40" s="44"/>
      <c r="V40" s="37">
        <f t="shared" si="12"/>
        <v>0</v>
      </c>
      <c r="W40" s="22" t="e">
        <f t="shared" ca="1" si="6"/>
        <v>#DIV/0!</v>
      </c>
      <c r="X40" s="22" t="e">
        <f t="shared" ca="1" si="7"/>
        <v>#DIV/0!</v>
      </c>
      <c r="Y40" s="59" t="e">
        <f t="shared" ca="1" si="13"/>
        <v>#DIV/0!</v>
      </c>
      <c r="Z40" s="48"/>
      <c r="AA40" s="60"/>
      <c r="AB40" s="60"/>
      <c r="AC40" s="60"/>
    </row>
    <row r="41" spans="1:32" ht="18" customHeight="1" x14ac:dyDescent="0.4">
      <c r="A41" s="48"/>
      <c r="B41" s="85" t="s">
        <v>13</v>
      </c>
      <c r="C41" s="81" t="str">
        <f>IF($T$13="戸建",各種パラメータ!G12,各種パラメータ!F12)</f>
        <v>暖房</v>
      </c>
      <c r="D41" s="82">
        <f t="shared" si="0"/>
        <v>0</v>
      </c>
      <c r="E41" s="82">
        <f t="shared" si="1"/>
        <v>0</v>
      </c>
      <c r="F41" s="83" t="e">
        <f t="shared" si="8"/>
        <v>#DIV/0!</v>
      </c>
      <c r="G41" s="83" t="e">
        <f t="shared" ca="1" si="2"/>
        <v>#DIV/0!</v>
      </c>
      <c r="H41" s="81" t="e">
        <f t="shared" ca="1" si="9"/>
        <v>#DIV/0!</v>
      </c>
      <c r="I41" s="84" t="b">
        <f ca="1">IF($T$18="店舗用ｲﾝﾊﾞｰﾀｰ機",OFFSET(店舗用ｲﾝﾊﾞｰﾀｰ機!I16,0,$T$26-1995),IF($T$18="ﾋﾞﾙﾏﾙﾁ用ｲﾝﾊﾞｰﾀｰ機",OFFSET(ﾋﾞﾙﾏﾙﾁ用ｲﾝﾊﾞｰﾀｰ機!I16,0,$T$26-1995),IF($T$18="設備用ｲﾝﾊﾞｰﾀｰ機",OFFSET(設備用ｲﾝﾊﾞｰﾀｰ機!I16,0,$T$26-1995),IF($T$18="非ｲﾝﾊﾞｰﾀｰ(定速)機",OFFSET('非ｲﾝﾊﾞｰﾀｰ(定速)機'!I16,0,$T$26-1995)))))</f>
        <v>0</v>
      </c>
      <c r="J41" s="84" t="b">
        <f ca="1">IF($T$18="店舗用ｲﾝﾊﾞｰﾀｰ機",OFFSET(店舗用ｲﾝﾊﾞｰﾀｰ機!I31,0,$T$26-1995),IF($T$18="ﾋﾞﾙﾏﾙﾁ用ｲﾝﾊﾞｰﾀｰ機",OFFSET(ﾋﾞﾙﾏﾙﾁ用ｲﾝﾊﾞｰﾀｰ機!I31,0,$T$26-1995),IF($T$18="設備用ｲﾝﾊﾞｰﾀｰ機",OFFSET(設備用ｲﾝﾊﾞｰﾀｰ機!I31,0,$T$26-1995),IF($T$18="非ｲﾝﾊﾞｰﾀｰ(定速)機",OFFSET('非ｲﾝﾊﾞｰﾀｰ(定速)機'!I31,0,$T$26-1995)))))</f>
        <v>0</v>
      </c>
      <c r="K41" s="82">
        <f t="shared" si="3"/>
        <v>0</v>
      </c>
      <c r="L41" s="82">
        <f t="shared" si="4"/>
        <v>0</v>
      </c>
      <c r="M41" s="83" t="e">
        <f t="shared" si="10"/>
        <v>#DIV/0!</v>
      </c>
      <c r="N41" s="83" t="e">
        <f t="shared" ca="1" si="5"/>
        <v>#DIV/0!</v>
      </c>
      <c r="O41" s="81" t="e">
        <f t="shared" ca="1" si="11"/>
        <v>#DIV/0!</v>
      </c>
      <c r="P41" s="84" t="b">
        <f ca="1">IF($W$18="店舗用ｲﾝﾊﾞｰﾀｰ機",OFFSET(店舗用ｲﾝﾊﾞｰﾀｰ機!I16,0,$W$26-1995),IF($W$18="ﾋﾞﾙﾏﾙﾁ用ｲﾝﾊﾞｰﾀｰ機",OFFSET(ﾋﾞﾙﾏﾙﾁ用ｲﾝﾊﾞｰﾀｰ機!I16,0,$W$26-1995),IF($W$18="設備用ｲﾝﾊﾞｰﾀｰ機",OFFSET(設備用ｲﾝﾊﾞｰﾀｰ機!I16,0,$W$26-1995),IF($W$18="非ｲﾝﾊﾞｰﾀｰ(定速)機",OFFSET('非ｲﾝﾊﾞｰﾀｰ(定速)機'!I16,0,$W$26-1995)))))</f>
        <v>0</v>
      </c>
      <c r="Q41" s="84" t="b">
        <f ca="1">IF($W$18="店舗用ｲﾝﾊﾞｰﾀｰ機",OFFSET(店舗用ｲﾝﾊﾞｰﾀｰ機!I31,0,$W$26-1995),IF($W$18="ﾋﾞﾙﾏﾙﾁ用ｲﾝﾊﾞｰﾀｰ機",OFFSET(ﾋﾞﾙﾏﾙﾁ用ｲﾝﾊﾞｰﾀｰ機!I31,0,$W$26-1995),IF($W$18="設備用ｲﾝﾊﾞｰﾀｰ機",OFFSET(設備用ｲﾝﾊﾞｰﾀｰ機!I31,0,$W$26-1995),IF($W$18="非ｲﾝﾊﾞｰﾀｰ(定速)機",OFFSET('非ｲﾝﾊﾞｰﾀｰ(定速)機'!I31,0,$W$26-1995)))))</f>
        <v>0</v>
      </c>
      <c r="R41" s="84">
        <f>IF($T$13="戸建",各種パラメータ!O12,各種パラメータ!K12)</f>
        <v>0.13300000000000001</v>
      </c>
      <c r="S41" s="84">
        <f>IF($T$13="戸建",各種パラメータ!D12,各種パラメータ!C12)</f>
        <v>0.46200000000000002</v>
      </c>
      <c r="T41" s="44"/>
      <c r="U41" s="44"/>
      <c r="V41" s="37">
        <f t="shared" si="12"/>
        <v>0</v>
      </c>
      <c r="W41" s="22" t="e">
        <f t="shared" ca="1" si="6"/>
        <v>#DIV/0!</v>
      </c>
      <c r="X41" s="22" t="e">
        <f t="shared" ca="1" si="7"/>
        <v>#DIV/0!</v>
      </c>
      <c r="Y41" s="59" t="e">
        <f t="shared" ca="1" si="13"/>
        <v>#DIV/0!</v>
      </c>
      <c r="Z41" s="48"/>
      <c r="AA41" s="60"/>
      <c r="AB41" s="60"/>
      <c r="AC41" s="60"/>
    </row>
    <row r="42" spans="1:32" ht="18" customHeight="1" thickBot="1" x14ac:dyDescent="0.45">
      <c r="A42" s="48"/>
      <c r="B42" s="85" t="s">
        <v>14</v>
      </c>
      <c r="C42" s="81" t="str">
        <f>IF($T$13="戸建",各種パラメータ!G13,各種パラメータ!F13)</f>
        <v>暖房</v>
      </c>
      <c r="D42" s="82">
        <f t="shared" si="0"/>
        <v>0</v>
      </c>
      <c r="E42" s="82">
        <f t="shared" si="1"/>
        <v>0</v>
      </c>
      <c r="F42" s="83" t="e">
        <f t="shared" si="8"/>
        <v>#DIV/0!</v>
      </c>
      <c r="G42" s="83" t="e">
        <f t="shared" ca="1" si="2"/>
        <v>#DIV/0!</v>
      </c>
      <c r="H42" s="81" t="e">
        <f t="shared" ca="1" si="9"/>
        <v>#DIV/0!</v>
      </c>
      <c r="I42" s="84" t="b">
        <f ca="1">IF($T$18="店舗用ｲﾝﾊﾞｰﾀｰ機",OFFSET(店舗用ｲﾝﾊﾞｰﾀｰ機!I17,0,$T$26-1995),IF($T$18="ﾋﾞﾙﾏﾙﾁ用ｲﾝﾊﾞｰﾀｰ機",OFFSET(ﾋﾞﾙﾏﾙﾁ用ｲﾝﾊﾞｰﾀｰ機!I17,0,$T$26-1995),IF($T$18="設備用ｲﾝﾊﾞｰﾀｰ機",OFFSET(設備用ｲﾝﾊﾞｰﾀｰ機!I17,0,$T$26-1995),IF($T$18="非ｲﾝﾊﾞｰﾀｰ(定速)機",OFFSET('非ｲﾝﾊﾞｰﾀｰ(定速)機'!I17,0,$T$26-1995)))))</f>
        <v>0</v>
      </c>
      <c r="J42" s="84" t="b">
        <f ca="1">IF($T$18="店舗用ｲﾝﾊﾞｰﾀｰ機",OFFSET(店舗用ｲﾝﾊﾞｰﾀｰ機!I32,0,$T$26-1995),IF($T$18="ﾋﾞﾙﾏﾙﾁ用ｲﾝﾊﾞｰﾀｰ機",OFFSET(ﾋﾞﾙﾏﾙﾁ用ｲﾝﾊﾞｰﾀｰ機!I32,0,$T$26-1995),IF($T$18="設備用ｲﾝﾊﾞｰﾀｰ機",OFFSET(設備用ｲﾝﾊﾞｰﾀｰ機!I32,0,$T$26-1995),IF($T$18="非ｲﾝﾊﾞｰﾀｰ(定速)機",OFFSET('非ｲﾝﾊﾞｰﾀｰ(定速)機'!I32,0,$T$26-1995)))))</f>
        <v>0</v>
      </c>
      <c r="K42" s="82">
        <f t="shared" si="3"/>
        <v>0</v>
      </c>
      <c r="L42" s="82">
        <f t="shared" si="4"/>
        <v>0</v>
      </c>
      <c r="M42" s="83" t="e">
        <f t="shared" si="10"/>
        <v>#DIV/0!</v>
      </c>
      <c r="N42" s="83" t="e">
        <f t="shared" ca="1" si="5"/>
        <v>#DIV/0!</v>
      </c>
      <c r="O42" s="81" t="e">
        <f t="shared" ca="1" si="11"/>
        <v>#DIV/0!</v>
      </c>
      <c r="P42" s="84" t="b">
        <f ca="1">IF($W$18="店舗用ｲﾝﾊﾞｰﾀｰ機",OFFSET(店舗用ｲﾝﾊﾞｰﾀｰ機!I17,0,$W$26-1995),IF($W$18="ﾋﾞﾙﾏﾙﾁ用ｲﾝﾊﾞｰﾀｰ機",OFFSET(ﾋﾞﾙﾏﾙﾁ用ｲﾝﾊﾞｰﾀｰ機!I17,0,$W$26-1995),IF($W$18="設備用ｲﾝﾊﾞｰﾀｰ機",OFFSET(設備用ｲﾝﾊﾞｰﾀｰ機!I17,0,$W$26-1995),IF($W$18="非ｲﾝﾊﾞｰﾀｰ(定速)機",OFFSET('非ｲﾝﾊﾞｰﾀｰ(定速)機'!I17,0,$W$26-1995)))))</f>
        <v>0</v>
      </c>
      <c r="Q42" s="84" t="b">
        <f ca="1">IF($W$18="店舗用ｲﾝﾊﾞｰﾀｰ機",OFFSET(店舗用ｲﾝﾊﾞｰﾀｰ機!I32,0,$W$26-1995),IF($W$18="ﾋﾞﾙﾏﾙﾁ用ｲﾝﾊﾞｰﾀｰ機",OFFSET(ﾋﾞﾙﾏﾙﾁ用ｲﾝﾊﾞｰﾀｰ機!I32,0,$W$26-1995),IF($W$18="設備用ｲﾝﾊﾞｰﾀｰ機",OFFSET(設備用ｲﾝﾊﾞｰﾀｰ機!I32,0,$W$26-1995),IF($W$18="非ｲﾝﾊﾞｰﾀｰ(定速)機",OFFSET('非ｲﾝﾊﾞｰﾀｰ(定速)機'!I32,0,$W$26-1995)))))</f>
        <v>0</v>
      </c>
      <c r="R42" s="84">
        <f>IF($T$13="戸建",各種パラメータ!O13,各種パラメータ!K13)</f>
        <v>0.158</v>
      </c>
      <c r="S42" s="84">
        <f>IF($T$13="戸建",各種パラメータ!D13,各種パラメータ!C13)</f>
        <v>0.60099999999999998</v>
      </c>
      <c r="T42" s="44"/>
      <c r="U42" s="44"/>
      <c r="V42" s="37">
        <f t="shared" si="12"/>
        <v>0</v>
      </c>
      <c r="W42" s="22" t="e">
        <f t="shared" ca="1" si="6"/>
        <v>#DIV/0!</v>
      </c>
      <c r="X42" s="22" t="e">
        <f t="shared" ca="1" si="7"/>
        <v>#DIV/0!</v>
      </c>
      <c r="Y42" s="59" t="e">
        <f t="shared" ca="1" si="13"/>
        <v>#DIV/0!</v>
      </c>
      <c r="Z42" s="48"/>
      <c r="AA42" s="61" t="s">
        <v>109</v>
      </c>
      <c r="AB42" s="48"/>
      <c r="AC42" s="48"/>
    </row>
    <row r="43" spans="1:32" ht="18" customHeight="1" thickBot="1" x14ac:dyDescent="0.45">
      <c r="A43" s="48"/>
      <c r="B43" s="85" t="s">
        <v>15</v>
      </c>
      <c r="C43" s="81" t="str">
        <f>IF($T$13="戸建",各種パラメータ!G14,各種パラメータ!F14)</f>
        <v>暖房</v>
      </c>
      <c r="D43" s="82">
        <f t="shared" si="0"/>
        <v>0</v>
      </c>
      <c r="E43" s="82">
        <f t="shared" si="1"/>
        <v>0</v>
      </c>
      <c r="F43" s="83" t="e">
        <f t="shared" si="8"/>
        <v>#DIV/0!</v>
      </c>
      <c r="G43" s="83" t="e">
        <f t="shared" ca="1" si="2"/>
        <v>#DIV/0!</v>
      </c>
      <c r="H43" s="81" t="e">
        <f t="shared" ca="1" si="9"/>
        <v>#DIV/0!</v>
      </c>
      <c r="I43" s="84" t="b">
        <f ca="1">IF($T$18="店舗用ｲﾝﾊﾞｰﾀｰ機",OFFSET(店舗用ｲﾝﾊﾞｰﾀｰ機!I18,0,$T$26-1995),IF($T$18="ﾋﾞﾙﾏﾙﾁ用ｲﾝﾊﾞｰﾀｰ機",OFFSET(ﾋﾞﾙﾏﾙﾁ用ｲﾝﾊﾞｰﾀｰ機!I18,0,$T$26-1995),IF($T$18="設備用ｲﾝﾊﾞｰﾀｰ機",OFFSET(設備用ｲﾝﾊﾞｰﾀｰ機!I18,0,$T$26-1995),IF($T$18="非ｲﾝﾊﾞｰﾀｰ(定速)機",OFFSET('非ｲﾝﾊﾞｰﾀｰ(定速)機'!I18,0,$T$26-1995)))))</f>
        <v>0</v>
      </c>
      <c r="J43" s="84" t="b">
        <f ca="1">IF($T$18="店舗用ｲﾝﾊﾞｰﾀｰ機",OFFSET(店舗用ｲﾝﾊﾞｰﾀｰ機!I33,0,$T$26-1995),IF($T$18="ﾋﾞﾙﾏﾙﾁ用ｲﾝﾊﾞｰﾀｰ機",OFFSET(ﾋﾞﾙﾏﾙﾁ用ｲﾝﾊﾞｰﾀｰ機!I33,0,$T$26-1995),IF($T$18="設備用ｲﾝﾊﾞｰﾀｰ機",OFFSET(設備用ｲﾝﾊﾞｰﾀｰ機!I33,0,$T$26-1995),IF($T$18="非ｲﾝﾊﾞｰﾀｰ(定速)機",OFFSET('非ｲﾝﾊﾞｰﾀｰ(定速)機'!I33,0,$T$26-1995)))))</f>
        <v>0</v>
      </c>
      <c r="K43" s="82">
        <f t="shared" si="3"/>
        <v>0</v>
      </c>
      <c r="L43" s="82">
        <f t="shared" si="4"/>
        <v>0</v>
      </c>
      <c r="M43" s="83" t="e">
        <f t="shared" si="10"/>
        <v>#DIV/0!</v>
      </c>
      <c r="N43" s="83" t="e">
        <f t="shared" ca="1" si="5"/>
        <v>#DIV/0!</v>
      </c>
      <c r="O43" s="81" t="e">
        <f t="shared" ca="1" si="11"/>
        <v>#DIV/0!</v>
      </c>
      <c r="P43" s="84" t="b">
        <f ca="1">IF($W$18="店舗用ｲﾝﾊﾞｰﾀｰ機",OFFSET(店舗用ｲﾝﾊﾞｰﾀｰ機!I18,0,$W$26-1995),IF($W$18="ﾋﾞﾙﾏﾙﾁ用ｲﾝﾊﾞｰﾀｰ機",OFFSET(ﾋﾞﾙﾏﾙﾁ用ｲﾝﾊﾞｰﾀｰ機!I18,0,$W$26-1995),IF($W$18="設備用ｲﾝﾊﾞｰﾀｰ機",OFFSET(設備用ｲﾝﾊﾞｰﾀｰ機!I18,0,$W$26-1995),IF($W$18="非ｲﾝﾊﾞｰﾀｰ(定速)機",OFFSET('非ｲﾝﾊﾞｰﾀｰ(定速)機'!I18,0,$W$26-1995)))))</f>
        <v>0</v>
      </c>
      <c r="Q43" s="84" t="b">
        <f ca="1">IF($W$18="店舗用ｲﾝﾊﾞｰﾀｰ機",OFFSET(店舗用ｲﾝﾊﾞｰﾀｰ機!I33,0,$W$26-1995),IF($W$18="ﾋﾞﾙﾏﾙﾁ用ｲﾝﾊﾞｰﾀｰ機",OFFSET(ﾋﾞﾙﾏﾙﾁ用ｲﾝﾊﾞｰﾀｰ機!I33,0,$W$26-1995),IF($W$18="設備用ｲﾝﾊﾞｰﾀｰ機",OFFSET(設備用ｲﾝﾊﾞｰﾀｰ機!I33,0,$W$26-1995),IF($W$18="非ｲﾝﾊﾞｰﾀｰ(定速)機",OFFSET('非ｲﾝﾊﾞｰﾀｰ(定速)機'!I33,0,$W$26-1995)))))</f>
        <v>0</v>
      </c>
      <c r="R43" s="84">
        <f>IF($T$13="戸建",各種パラメータ!O14,各種パラメータ!K14)</f>
        <v>0.11899999999999999</v>
      </c>
      <c r="S43" s="84">
        <f>IF($T$13="戸建",各種パラメータ!D14,各種パラメータ!C14)</f>
        <v>0.58299999999999996</v>
      </c>
      <c r="T43" s="44"/>
      <c r="U43" s="44"/>
      <c r="V43" s="37">
        <f t="shared" si="12"/>
        <v>0</v>
      </c>
      <c r="W43" s="22" t="e">
        <f t="shared" ca="1" si="6"/>
        <v>#DIV/0!</v>
      </c>
      <c r="X43" s="22" t="e">
        <f t="shared" ca="1" si="7"/>
        <v>#DIV/0!</v>
      </c>
      <c r="Y43" s="22" t="e">
        <f t="shared" ca="1" si="13"/>
        <v>#DIV/0!</v>
      </c>
      <c r="Z43" s="48"/>
      <c r="AA43" s="46" t="e">
        <f ca="1">(W45-X45)/W45*100</f>
        <v>#DIV/0!</v>
      </c>
      <c r="AB43" s="48" t="s">
        <v>107</v>
      </c>
      <c r="AC43" s="48"/>
      <c r="AE43" s="94" t="s">
        <v>116</v>
      </c>
      <c r="AF43" t="s">
        <v>110</v>
      </c>
    </row>
    <row r="44" spans="1:32" ht="18" customHeight="1" thickBot="1" x14ac:dyDescent="0.45">
      <c r="A44" s="48"/>
      <c r="B44" s="86" t="s">
        <v>16</v>
      </c>
      <c r="C44" s="87" t="str">
        <f>IF($T$13="戸建",各種パラメータ!G15,各種パラメータ!F15)</f>
        <v>冷房</v>
      </c>
      <c r="D44" s="88">
        <f t="shared" si="0"/>
        <v>0</v>
      </c>
      <c r="E44" s="88">
        <f t="shared" si="1"/>
        <v>0</v>
      </c>
      <c r="F44" s="89" t="e">
        <f t="shared" si="8"/>
        <v>#DIV/0!</v>
      </c>
      <c r="G44" s="89" t="e">
        <f t="shared" ca="1" si="2"/>
        <v>#DIV/0!</v>
      </c>
      <c r="H44" s="87" t="e">
        <f t="shared" ca="1" si="9"/>
        <v>#DIV/0!</v>
      </c>
      <c r="I44" s="90" t="b">
        <f ca="1">IF($T$18="店舗用ｲﾝﾊﾞｰﾀｰ機",OFFSET(店舗用ｲﾝﾊﾞｰﾀｰ機!I19,0,$T$26-1995),IF($T$18="ﾋﾞﾙﾏﾙﾁ用ｲﾝﾊﾞｰﾀｰ機",OFFSET(ﾋﾞﾙﾏﾙﾁ用ｲﾝﾊﾞｰﾀｰ機!I19,0,$T$26-1995),IF($T$18="設備用ｲﾝﾊﾞｰﾀｰ機",OFFSET(設備用ｲﾝﾊﾞｰﾀｰ機!I19,0,$T$26-1995),IF($T$18="非ｲﾝﾊﾞｰﾀｰ(定速)機",OFFSET('非ｲﾝﾊﾞｰﾀｰ(定速)機'!I19,0,$T$26-1995)))))</f>
        <v>0</v>
      </c>
      <c r="J44" s="90" t="b">
        <f ca="1">IF($T$18="店舗用ｲﾝﾊﾞｰﾀｰ機",OFFSET(店舗用ｲﾝﾊﾞｰﾀｰ機!I34,0,$T$26-1995),IF($T$18="ﾋﾞﾙﾏﾙﾁ用ｲﾝﾊﾞｰﾀｰ機",OFFSET(ﾋﾞﾙﾏﾙﾁ用ｲﾝﾊﾞｰﾀｰ機!I34,0,$T$26-1995),IF($T$18="設備用ｲﾝﾊﾞｰﾀｰ機",OFFSET(設備用ｲﾝﾊﾞｰﾀｰ機!I34,0,$T$26-1995),IF($T$18="非ｲﾝﾊﾞｰﾀｰ(定速)機",OFFSET('非ｲﾝﾊﾞｰﾀｰ(定速)機'!I34,0,$T$26-1995)))))</f>
        <v>0</v>
      </c>
      <c r="K44" s="88">
        <f t="shared" si="3"/>
        <v>0</v>
      </c>
      <c r="L44" s="88">
        <f t="shared" si="4"/>
        <v>0</v>
      </c>
      <c r="M44" s="89" t="e">
        <f t="shared" si="10"/>
        <v>#DIV/0!</v>
      </c>
      <c r="N44" s="89" t="e">
        <f t="shared" ca="1" si="5"/>
        <v>#DIV/0!</v>
      </c>
      <c r="O44" s="87" t="e">
        <f t="shared" ca="1" si="11"/>
        <v>#DIV/0!</v>
      </c>
      <c r="P44" s="90" t="b">
        <f ca="1">IF($W$18="店舗用ｲﾝﾊﾞｰﾀｰ機",OFFSET(店舗用ｲﾝﾊﾞｰﾀｰ機!I19,0,$W$26-1995),IF($W$18="ﾋﾞﾙﾏﾙﾁ用ｲﾝﾊﾞｰﾀｰ機",OFFSET(ﾋﾞﾙﾏﾙﾁ用ｲﾝﾊﾞｰﾀｰ機!I19,0,$W$26-1995),IF($W$18="設備用ｲﾝﾊﾞｰﾀｰ機",OFFSET(設備用ｲﾝﾊﾞｰﾀｰ機!I19,0,$W$26-1995),IF($W$18="非ｲﾝﾊﾞｰﾀｰ(定速)機",OFFSET('非ｲﾝﾊﾞｰﾀｰ(定速)機'!I19,0,$W$26-1995)))))</f>
        <v>0</v>
      </c>
      <c r="Q44" s="90" t="b">
        <f ca="1">IF($W$18="店舗用ｲﾝﾊﾞｰﾀｰ機",OFFSET(店舗用ｲﾝﾊﾞｰﾀｰ機!I34,0,$W$26-1995),IF($W$18="ﾋﾞﾙﾏﾙﾁ用ｲﾝﾊﾞｰﾀｰ機",OFFSET(ﾋﾞﾙﾏﾙﾁ用ｲﾝﾊﾞｰﾀｰ機!I34,0,$W$26-1995),IF($W$18="設備用ｲﾝﾊﾞｰﾀｰ機",OFFSET(設備用ｲﾝﾊﾞｰﾀｰ機!I34,0,$W$26-1995),IF($W$18="非ｲﾝﾊﾞｰﾀｰ(定速)機",OFFSET('非ｲﾝﾊﾞｰﾀｰ(定速)機'!I34,0,$W$26-1995)))))</f>
        <v>0</v>
      </c>
      <c r="R44" s="90">
        <f>IF($T$13="戸建",各種パラメータ!O15,各種パラメータ!K15)</f>
        <v>0.151</v>
      </c>
      <c r="S44" s="90">
        <f>IF($T$13="戸建",各種パラメータ!D15,各種パラメータ!C15)</f>
        <v>8.3000000000000004E-2</v>
      </c>
      <c r="T44" s="45"/>
      <c r="U44" s="45"/>
      <c r="V44" s="39">
        <f t="shared" si="12"/>
        <v>0</v>
      </c>
      <c r="W44" s="40" t="e">
        <f t="shared" ca="1" si="6"/>
        <v>#DIV/0!</v>
      </c>
      <c r="X44" s="40" t="e">
        <f t="shared" ca="1" si="7"/>
        <v>#DIV/0!</v>
      </c>
      <c r="Y44" s="40" t="e">
        <f t="shared" ca="1" si="13"/>
        <v>#DIV/0!</v>
      </c>
      <c r="Z44" s="48"/>
      <c r="AA44" s="61" t="s">
        <v>67</v>
      </c>
      <c r="AB44" s="48"/>
      <c r="AC44" s="48"/>
    </row>
    <row r="45" spans="1:32" ht="23.25" customHeight="1" thickTop="1" thickBot="1" x14ac:dyDescent="0.45">
      <c r="A45" s="48"/>
      <c r="B45" s="91" t="s">
        <v>68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2"/>
      <c r="R45" s="92"/>
      <c r="S45" s="92"/>
      <c r="T45" s="24">
        <f>SUM(T33:T44)</f>
        <v>0</v>
      </c>
      <c r="U45" s="24">
        <f t="shared" ref="U45:V45" si="14">SUM(U33:U44)</f>
        <v>0</v>
      </c>
      <c r="V45" s="38">
        <f t="shared" si="14"/>
        <v>0</v>
      </c>
      <c r="W45" s="25" t="e">
        <f ca="1">SUM(W33:W44)</f>
        <v>#DIV/0!</v>
      </c>
      <c r="X45" s="25" t="e">
        <f ca="1">SUM(X33:X44)</f>
        <v>#DIV/0!</v>
      </c>
      <c r="Y45" s="25" t="e">
        <f ca="1">SUM(Y33:Y44)</f>
        <v>#DIV/0!</v>
      </c>
      <c r="Z45" s="53"/>
      <c r="AA45" s="47" t="e">
        <f ca="1">Y45*T29</f>
        <v>#DIV/0!</v>
      </c>
      <c r="AB45" s="93" t="s">
        <v>69</v>
      </c>
      <c r="AC45" s="48"/>
    </row>
  </sheetData>
  <sheetProtection algorithmName="SHA-512" hashValue="5wp5s4TAGF/vx28NBxIsP1EMGNnIalMalgCpPGSnx/c/XvSSdbConUY/dZ96AbHn9J8P59Ppd5Z2y09MQa5pTg==" saltValue="4RSYu7BSOW7olTZo2fx8NA==" spinCount="100000" sheet="1" objects="1" scenarios="1" selectLockedCells="1"/>
  <mergeCells count="17">
    <mergeCell ref="AF19:AM20"/>
    <mergeCell ref="T29:U29"/>
    <mergeCell ref="T28:X28"/>
    <mergeCell ref="T19:U19"/>
    <mergeCell ref="W19:X19"/>
    <mergeCell ref="T20:U20"/>
    <mergeCell ref="W20:X20"/>
    <mergeCell ref="T21:U21"/>
    <mergeCell ref="W21:X21"/>
    <mergeCell ref="T18:U18"/>
    <mergeCell ref="W18:X18"/>
    <mergeCell ref="T15:U15"/>
    <mergeCell ref="W15:X15"/>
    <mergeCell ref="T16:U16"/>
    <mergeCell ref="W16:X16"/>
    <mergeCell ref="T17:U17"/>
    <mergeCell ref="W17:X17"/>
  </mergeCells>
  <phoneticPr fontId="1"/>
  <conditionalFormatting sqref="AA43">
    <cfRule type="cellIs" dxfId="3" priority="2" operator="lessThan">
      <formula>0.3</formula>
    </cfRule>
  </conditionalFormatting>
  <conditionalFormatting sqref="AG44">
    <cfRule type="cellIs" dxfId="2" priority="1" operator="lessThan">
      <formula>30</formula>
    </cfRule>
  </conditionalFormatting>
  <dataValidations count="3">
    <dataValidation type="list" allowBlank="1" showInputMessage="1" showErrorMessage="1" sqref="W26 T26" xr:uid="{09C7EA4B-9EC2-48CB-8825-44FC5E60B09D}">
      <formula1>"1995,1996,1997,1998,1999,2000,2001,2002,2003,2004,2005,2006,2007,2008,2009,2010,2011,2012,2013,2014,2015,2016,2017,2018,2019,2020,2021,2022,2023,2024,2025"</formula1>
    </dataValidation>
    <dataValidation type="list" allowBlank="1" showInputMessage="1" showErrorMessage="1" sqref="T13" xr:uid="{DD3009ED-E8C1-4072-AD99-4620F15823FF}">
      <formula1>"戸建,ビル"</formula1>
    </dataValidation>
    <dataValidation type="list" allowBlank="1" showErrorMessage="1" sqref="T18:U18 W18:X18" xr:uid="{D35C6135-578B-4591-BFDB-CEFECE95B21F}">
      <formula1>"店舗用ｲﾝﾊﾞｰﾀｰ機,ﾋﾞﾙﾏﾙﾁ用ｲﾝﾊﾞｰﾀｰ機,設備用ｲﾝﾊﾞｰﾀｰ機,非ｲﾝﾊﾞｰﾀｰ(定速)機"</formula1>
    </dataValidation>
  </dataValidations>
  <hyperlinks>
    <hyperlink ref="AF29" r:id="rId1" display="https://policies.env.go.jp/earth/ghg-santeikohyo/files/calc/r07_denki_coefficient_rev.pdf" xr:uid="{2BC95DD4-0E5C-42D0-B1CA-6D6603C9A4A8}"/>
    <hyperlink ref="AF22" r:id="rId2" xr:uid="{A7D9E660-C7FC-4507-883B-8E6AC657F44D}"/>
  </hyperlinks>
  <pageMargins left="0.7" right="0.7" top="0.75" bottom="0.75" header="0.3" footer="0.3"/>
  <pageSetup paperSize="9" scale="89" orientation="portrait" verticalDpi="0" r:id="rId3"/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698A-C452-4643-B5D4-E879B7E76A98}">
  <sheetPr>
    <tabColor theme="0" tint="-0.14999847407452621"/>
  </sheetPr>
  <dimension ref="A1:AM45"/>
  <sheetViews>
    <sheetView view="pageBreakPreview" zoomScale="120" zoomScaleNormal="120" zoomScaleSheetLayoutView="120" workbookViewId="0">
      <selection activeCell="W19" sqref="W19:X19"/>
    </sheetView>
  </sheetViews>
  <sheetFormatPr defaultRowHeight="18.75" x14ac:dyDescent="0.4"/>
  <cols>
    <col min="1" max="1" width="2.875" customWidth="1"/>
    <col min="2" max="2" width="7.5" customWidth="1"/>
    <col min="3" max="17" width="7.5" hidden="1" customWidth="1"/>
    <col min="18" max="21" width="7.5" customWidth="1"/>
    <col min="22" max="22" width="7.5" hidden="1" customWidth="1"/>
    <col min="23" max="25" width="7.5" customWidth="1"/>
    <col min="26" max="26" width="2.125" customWidth="1"/>
    <col min="27" max="27" width="9.875" customWidth="1"/>
    <col min="28" max="28" width="7.125" customWidth="1"/>
    <col min="29" max="29" width="6" customWidth="1"/>
    <col min="30" max="30" width="2.25" customWidth="1"/>
  </cols>
  <sheetData>
    <row r="1" spans="1:29" ht="9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ht="25.5" x14ac:dyDescent="0.4">
      <c r="A2" s="48"/>
      <c r="B2" s="49" t="s">
        <v>34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29" ht="9" customHeight="1" x14ac:dyDescent="0.4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7" customFormat="1" ht="11.25" customHeight="1" x14ac:dyDescent="0.4">
      <c r="A4" s="50"/>
      <c r="B4" s="50" t="s">
        <v>35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9" s="17" customFormat="1" ht="11.25" customHeight="1" x14ac:dyDescent="0.4">
      <c r="A5" s="50"/>
      <c r="B5" s="50" t="s">
        <v>36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9" s="17" customFormat="1" ht="11.25" customHeight="1" x14ac:dyDescent="0.4">
      <c r="A6" s="50"/>
      <c r="B6" s="50" t="s">
        <v>37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s="17" customFormat="1" ht="11.25" customHeight="1" x14ac:dyDescent="0.4">
      <c r="A7" s="50"/>
      <c r="B7" s="50" t="s">
        <v>122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</row>
    <row r="8" spans="1:29" s="17" customFormat="1" ht="11.25" customHeight="1" x14ac:dyDescent="0.4">
      <c r="A8" s="50"/>
      <c r="B8" s="50" t="s">
        <v>121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</row>
    <row r="9" spans="1:29" s="17" customFormat="1" ht="11.25" customHeight="1" x14ac:dyDescent="0.4">
      <c r="A9" s="50"/>
      <c r="B9" s="50" t="s">
        <v>38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</row>
    <row r="10" spans="1:29" ht="11.25" customHeight="1" x14ac:dyDescent="0.4">
      <c r="A10" s="48"/>
      <c r="B10" s="50" t="s">
        <v>108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</row>
    <row r="11" spans="1:29" ht="11.25" customHeight="1" x14ac:dyDescent="0.4">
      <c r="A11" s="48"/>
      <c r="B11" s="50" t="s">
        <v>102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</row>
    <row r="12" spans="1:29" x14ac:dyDescent="0.4">
      <c r="A12" s="48"/>
      <c r="B12" s="62" t="s">
        <v>39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48"/>
      <c r="R12" s="48"/>
      <c r="S12" s="48"/>
      <c r="T12" s="48"/>
      <c r="U12" s="48"/>
      <c r="V12" s="48"/>
      <c r="W12" s="48"/>
      <c r="X12" s="48"/>
      <c r="Y12" s="18"/>
      <c r="Z12" s="51" t="s">
        <v>40</v>
      </c>
      <c r="AA12" s="48"/>
      <c r="AB12" s="48"/>
      <c r="AC12" s="48"/>
    </row>
    <row r="13" spans="1:29" ht="15.75" customHeight="1" x14ac:dyDescent="0.4">
      <c r="A13" s="48"/>
      <c r="B13" s="64" t="s">
        <v>43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4"/>
      <c r="S13" s="66"/>
      <c r="T13" s="41" t="s">
        <v>95</v>
      </c>
      <c r="U13" s="10" t="s">
        <v>42</v>
      </c>
      <c r="V13" s="10"/>
      <c r="Y13" s="48"/>
      <c r="Z13" s="48"/>
      <c r="AA13" s="48"/>
      <c r="AB13" s="48"/>
      <c r="AC13" s="48"/>
    </row>
    <row r="14" spans="1:29" ht="9.75" customHeight="1" x14ac:dyDescent="0.4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52"/>
      <c r="V14" s="52"/>
      <c r="W14" s="48"/>
      <c r="X14" s="48"/>
      <c r="Y14" s="48"/>
      <c r="Z14" s="48"/>
      <c r="AA14" s="48"/>
      <c r="AB14" s="48"/>
      <c r="AC14" s="48"/>
    </row>
    <row r="15" spans="1:29" x14ac:dyDescent="0.35">
      <c r="A15" s="48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7"/>
      <c r="S15" s="69"/>
      <c r="T15" s="98" t="s">
        <v>44</v>
      </c>
      <c r="U15" s="99"/>
      <c r="V15" s="34"/>
      <c r="W15" s="100" t="s">
        <v>45</v>
      </c>
      <c r="X15" s="101"/>
      <c r="Y15" s="48"/>
      <c r="Z15" s="48"/>
      <c r="AA15" s="48"/>
      <c r="AB15" s="48"/>
      <c r="AC15" s="48"/>
    </row>
    <row r="16" spans="1:29" ht="16.5" customHeight="1" x14ac:dyDescent="0.4">
      <c r="A16" s="48"/>
      <c r="B16" s="70" t="s">
        <v>46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67"/>
      <c r="S16" s="69"/>
      <c r="T16" s="102" t="s">
        <v>113</v>
      </c>
      <c r="U16" s="103"/>
      <c r="V16" s="42"/>
      <c r="W16" s="102" t="s">
        <v>113</v>
      </c>
      <c r="X16" s="103"/>
      <c r="Y16" s="52"/>
      <c r="Z16" s="53"/>
      <c r="AA16" s="48"/>
      <c r="AB16" s="48"/>
      <c r="AC16" s="48"/>
    </row>
    <row r="17" spans="1:39" ht="16.5" customHeight="1" x14ac:dyDescent="0.4">
      <c r="A17" s="48"/>
      <c r="B17" s="64" t="s">
        <v>47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71"/>
      <c r="R17" s="67"/>
      <c r="S17" s="69"/>
      <c r="T17" s="102" t="s">
        <v>114</v>
      </c>
      <c r="U17" s="103"/>
      <c r="V17" s="42"/>
      <c r="W17" s="102" t="s">
        <v>115</v>
      </c>
      <c r="X17" s="103"/>
      <c r="Y17" s="51"/>
      <c r="Z17" s="53"/>
      <c r="AA17" s="48"/>
      <c r="AB17" s="48"/>
      <c r="AC17" s="48"/>
    </row>
    <row r="18" spans="1:39" ht="16.5" customHeight="1" x14ac:dyDescent="0.4">
      <c r="A18" s="48"/>
      <c r="B18" s="70" t="s">
        <v>41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1"/>
      <c r="R18" s="67"/>
      <c r="S18" s="69"/>
      <c r="T18" s="96" t="s">
        <v>101</v>
      </c>
      <c r="U18" s="97"/>
      <c r="V18" s="42"/>
      <c r="W18" s="96" t="s">
        <v>101</v>
      </c>
      <c r="X18" s="97"/>
      <c r="Y18" s="51" t="s">
        <v>42</v>
      </c>
      <c r="Z18" s="53"/>
      <c r="AA18" s="48"/>
      <c r="AB18" s="48"/>
      <c r="AC18" s="48"/>
    </row>
    <row r="19" spans="1:39" ht="16.5" customHeight="1" x14ac:dyDescent="0.4">
      <c r="A19" s="48"/>
      <c r="B19" s="73" t="s">
        <v>48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0"/>
      <c r="R19" s="64" t="s">
        <v>72</v>
      </c>
      <c r="S19" s="69"/>
      <c r="T19" s="102" t="s">
        <v>111</v>
      </c>
      <c r="U19" s="103"/>
      <c r="V19" s="42"/>
      <c r="W19" s="102" t="s">
        <v>112</v>
      </c>
      <c r="X19" s="103"/>
      <c r="Y19" s="51"/>
      <c r="Z19" s="53"/>
      <c r="AA19" s="48"/>
      <c r="AB19" s="48"/>
      <c r="AC19" s="48"/>
      <c r="AE19" s="94" t="s">
        <v>116</v>
      </c>
      <c r="AF19" s="104" t="s">
        <v>117</v>
      </c>
      <c r="AG19" s="104"/>
      <c r="AH19" s="104"/>
      <c r="AI19" s="104"/>
      <c r="AJ19" s="104"/>
      <c r="AK19" s="104"/>
      <c r="AL19" s="104"/>
      <c r="AM19" s="104"/>
    </row>
    <row r="20" spans="1:39" ht="16.5" customHeight="1" x14ac:dyDescent="0.4">
      <c r="A20" s="48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64"/>
      <c r="R20" s="70" t="s">
        <v>70</v>
      </c>
      <c r="S20" s="69"/>
      <c r="T20" s="102" t="s">
        <v>111</v>
      </c>
      <c r="U20" s="103"/>
      <c r="V20" s="42"/>
      <c r="W20" s="102" t="s">
        <v>112</v>
      </c>
      <c r="X20" s="103"/>
      <c r="Y20" s="51"/>
      <c r="Z20" s="53"/>
      <c r="AA20" s="48"/>
      <c r="AB20" s="48"/>
      <c r="AC20" s="48"/>
      <c r="AF20" s="104"/>
      <c r="AG20" s="104"/>
      <c r="AH20" s="104"/>
      <c r="AI20" s="104"/>
      <c r="AJ20" s="104"/>
      <c r="AK20" s="104"/>
      <c r="AL20" s="104"/>
      <c r="AM20" s="104"/>
    </row>
    <row r="21" spans="1:39" ht="16.5" customHeight="1" x14ac:dyDescent="0.4">
      <c r="A21" s="48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64"/>
      <c r="R21" s="64" t="s">
        <v>71</v>
      </c>
      <c r="S21" s="69"/>
      <c r="T21" s="102" t="s">
        <v>111</v>
      </c>
      <c r="U21" s="103"/>
      <c r="V21" s="42"/>
      <c r="W21" s="102" t="s">
        <v>112</v>
      </c>
      <c r="X21" s="103"/>
      <c r="Y21" s="51"/>
      <c r="Z21" s="53"/>
      <c r="AA21" s="48"/>
      <c r="AB21" s="48"/>
      <c r="AC21" s="48"/>
      <c r="AF21" t="s">
        <v>119</v>
      </c>
    </row>
    <row r="22" spans="1:39" ht="16.5" customHeight="1" x14ac:dyDescent="0.4">
      <c r="A22" s="48"/>
      <c r="B22" s="73" t="s">
        <v>0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64"/>
      <c r="R22" s="64" t="s">
        <v>22</v>
      </c>
      <c r="S22" s="69"/>
      <c r="T22" s="43">
        <v>12.5</v>
      </c>
      <c r="U22" s="19" t="s">
        <v>49</v>
      </c>
      <c r="V22" s="35"/>
      <c r="W22" s="43">
        <v>10</v>
      </c>
      <c r="X22" s="19" t="s">
        <v>49</v>
      </c>
      <c r="Y22" s="51" t="s">
        <v>50</v>
      </c>
      <c r="Z22" s="53"/>
      <c r="AA22" s="48"/>
      <c r="AB22" s="48"/>
      <c r="AC22" s="48"/>
      <c r="AF22" s="95" t="s">
        <v>118</v>
      </c>
    </row>
    <row r="23" spans="1:39" ht="16.5" customHeight="1" x14ac:dyDescent="0.4">
      <c r="A23" s="48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64"/>
      <c r="R23" s="64" t="s">
        <v>23</v>
      </c>
      <c r="S23" s="69"/>
      <c r="T23" s="43">
        <v>14</v>
      </c>
      <c r="U23" s="19" t="s">
        <v>49</v>
      </c>
      <c r="V23" s="35"/>
      <c r="W23" s="43">
        <v>11.2</v>
      </c>
      <c r="X23" s="19" t="s">
        <v>49</v>
      </c>
      <c r="Y23" s="51"/>
      <c r="Z23" s="53"/>
      <c r="AA23" s="48"/>
      <c r="AB23" s="48"/>
      <c r="AC23" s="48"/>
    </row>
    <row r="24" spans="1:39" ht="16.5" customHeight="1" x14ac:dyDescent="0.4">
      <c r="A24" s="48"/>
      <c r="B24" s="73" t="s">
        <v>51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64"/>
      <c r="R24" s="64" t="s">
        <v>22</v>
      </c>
      <c r="S24" s="69"/>
      <c r="T24" s="43">
        <v>4.2300000000000004</v>
      </c>
      <c r="U24" s="19" t="s">
        <v>49</v>
      </c>
      <c r="V24" s="35"/>
      <c r="W24" s="43">
        <v>2.41</v>
      </c>
      <c r="X24" s="19" t="s">
        <v>49</v>
      </c>
      <c r="Y24" s="51"/>
      <c r="Z24" s="53"/>
      <c r="AA24" s="48"/>
      <c r="AB24" s="48"/>
      <c r="AC24" s="48"/>
    </row>
    <row r="25" spans="1:39" ht="16.5" customHeight="1" x14ac:dyDescent="0.4">
      <c r="A25" s="48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64"/>
      <c r="R25" s="64" t="s">
        <v>23</v>
      </c>
      <c r="S25" s="69"/>
      <c r="T25" s="43">
        <v>4.0199999999999996</v>
      </c>
      <c r="U25" s="19" t="s">
        <v>49</v>
      </c>
      <c r="V25" s="35"/>
      <c r="W25" s="43">
        <v>2.35</v>
      </c>
      <c r="X25" s="19" t="s">
        <v>49</v>
      </c>
      <c r="Y25" s="51"/>
      <c r="Z25" s="53"/>
      <c r="AA25" s="48"/>
      <c r="AB25" s="48"/>
      <c r="AC25" s="48"/>
    </row>
    <row r="26" spans="1:39" ht="16.5" customHeight="1" x14ac:dyDescent="0.4">
      <c r="A26" s="48"/>
      <c r="B26" s="64" t="s">
        <v>52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8"/>
      <c r="R26" s="67"/>
      <c r="S26" s="69"/>
      <c r="T26" s="43">
        <v>2010</v>
      </c>
      <c r="U26" s="19" t="s">
        <v>53</v>
      </c>
      <c r="V26" s="35"/>
      <c r="W26" s="43">
        <v>2025</v>
      </c>
      <c r="X26" s="19" t="s">
        <v>53</v>
      </c>
      <c r="Y26" s="54" t="s">
        <v>92</v>
      </c>
      <c r="Z26" s="55"/>
      <c r="AA26" s="48"/>
      <c r="AB26" s="48"/>
      <c r="AC26" s="48"/>
    </row>
    <row r="27" spans="1:39" ht="7.5" customHeight="1" x14ac:dyDescent="0.4">
      <c r="A27" s="4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54"/>
      <c r="Z27" s="55"/>
      <c r="AA27" s="48"/>
      <c r="AB27" s="48"/>
      <c r="AC27" s="48"/>
    </row>
    <row r="28" spans="1:39" ht="16.5" customHeight="1" x14ac:dyDescent="0.25">
      <c r="A28" s="48"/>
      <c r="B28" s="70" t="s">
        <v>54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68"/>
      <c r="R28" s="67"/>
      <c r="S28" s="69"/>
      <c r="T28" s="102" t="s">
        <v>94</v>
      </c>
      <c r="U28" s="105"/>
      <c r="V28" s="105"/>
      <c r="W28" s="105"/>
      <c r="X28" s="103"/>
      <c r="Y28" s="56" t="s">
        <v>55</v>
      </c>
      <c r="Z28" s="53"/>
      <c r="AA28" s="48"/>
      <c r="AB28" s="48"/>
      <c r="AC28" s="48"/>
      <c r="AF28" t="s">
        <v>106</v>
      </c>
    </row>
    <row r="29" spans="1:39" ht="16.5" customHeight="1" x14ac:dyDescent="0.25">
      <c r="A29" s="48"/>
      <c r="B29" s="64" t="s">
        <v>56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8"/>
      <c r="R29" s="67"/>
      <c r="S29" s="69"/>
      <c r="T29" s="102">
        <v>4.0200000000000001E-4</v>
      </c>
      <c r="U29" s="105"/>
      <c r="V29" s="33"/>
      <c r="W29" s="20" t="s">
        <v>57</v>
      </c>
      <c r="X29" s="21"/>
      <c r="Y29" s="56" t="s">
        <v>93</v>
      </c>
      <c r="Z29" s="48"/>
      <c r="AA29" s="48"/>
      <c r="AB29" s="48"/>
      <c r="AC29" s="48"/>
      <c r="AE29" s="94" t="s">
        <v>116</v>
      </c>
      <c r="AF29" s="95" t="s">
        <v>105</v>
      </c>
    </row>
    <row r="30" spans="1:39" ht="9" customHeight="1" x14ac:dyDescent="0.4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</row>
    <row r="31" spans="1:39" x14ac:dyDescent="0.4">
      <c r="A31" s="48"/>
      <c r="B31" s="63" t="s">
        <v>58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F31" t="s">
        <v>120</v>
      </c>
    </row>
    <row r="32" spans="1:39" ht="59.25" customHeight="1" x14ac:dyDescent="0.35">
      <c r="A32" s="48"/>
      <c r="B32" s="59" t="s">
        <v>73</v>
      </c>
      <c r="C32" s="76" t="s">
        <v>74</v>
      </c>
      <c r="D32" s="77" t="s">
        <v>82</v>
      </c>
      <c r="E32" s="77" t="s">
        <v>83</v>
      </c>
      <c r="F32" s="77" t="s">
        <v>77</v>
      </c>
      <c r="G32" s="77" t="s">
        <v>78</v>
      </c>
      <c r="H32" s="77" t="s">
        <v>98</v>
      </c>
      <c r="I32" s="77" t="s">
        <v>88</v>
      </c>
      <c r="J32" s="78" t="s">
        <v>89</v>
      </c>
      <c r="K32" s="77" t="s">
        <v>96</v>
      </c>
      <c r="L32" s="77" t="s">
        <v>97</v>
      </c>
      <c r="M32" s="77" t="s">
        <v>79</v>
      </c>
      <c r="N32" s="77" t="s">
        <v>80</v>
      </c>
      <c r="O32" s="77" t="s">
        <v>81</v>
      </c>
      <c r="P32" s="77" t="s">
        <v>90</v>
      </c>
      <c r="Q32" s="78" t="s">
        <v>91</v>
      </c>
      <c r="R32" s="79" t="s">
        <v>59</v>
      </c>
      <c r="S32" s="80" t="s">
        <v>99</v>
      </c>
      <c r="T32" s="23" t="s">
        <v>103</v>
      </c>
      <c r="U32" s="23" t="s">
        <v>104</v>
      </c>
      <c r="V32" s="36" t="s">
        <v>100</v>
      </c>
      <c r="W32" s="23" t="s">
        <v>60</v>
      </c>
      <c r="X32" s="23" t="s">
        <v>61</v>
      </c>
      <c r="Y32" s="57" t="s">
        <v>62</v>
      </c>
      <c r="Z32" s="48"/>
      <c r="AA32" s="58" t="s">
        <v>44</v>
      </c>
      <c r="AB32" s="48"/>
      <c r="AC32" s="48"/>
    </row>
    <row r="33" spans="1:32" ht="18" customHeight="1" x14ac:dyDescent="0.4">
      <c r="A33" s="48"/>
      <c r="B33" s="81" t="s">
        <v>5</v>
      </c>
      <c r="C33" s="81" t="str">
        <f>IF($T$13="戸建",各種パラメータ!G4,各種パラメータ!F4)</f>
        <v>冷房</v>
      </c>
      <c r="D33" s="82">
        <f t="shared" ref="D33:D44" si="0">IF(C33="冷房",$T$22,$T$23)</f>
        <v>12.5</v>
      </c>
      <c r="E33" s="82">
        <f t="shared" ref="E33:E44" si="1">IF(C33="冷房",$T$24,$T$25)</f>
        <v>4.2300000000000004</v>
      </c>
      <c r="F33" s="83">
        <f>D33/E33</f>
        <v>2.9550827423167845</v>
      </c>
      <c r="G33" s="83">
        <f t="shared" ref="G33:G44" ca="1" si="2">IF($T$13="戸建",I33,J33)*F33</f>
        <v>5.0591016548463346</v>
      </c>
      <c r="H33" s="81">
        <f ca="1">D33/G33</f>
        <v>2.4707943925233651</v>
      </c>
      <c r="I33" s="84">
        <f ca="1">IF($T$18="店舗用ｲﾝﾊﾞｰﾀｰ機",OFFSET(店舗用ｲﾝﾊﾞｰﾀｰ機!I8,0,$T$26-1995),IF($T$18="ﾋﾞﾙﾏﾙﾁ用ｲﾝﾊﾞｰﾀｰ機",OFFSET(ﾋﾞﾙﾏﾙﾁ用ｲﾝﾊﾞｰﾀｰ機!I8,0,$T$26-1995),IF($T$18="設備用ｲﾝﾊﾞｰﾀｰ機",OFFSET(設備用ｲﾝﾊﾞｰﾀｰ機!I8,0,$T$26-1995),IF($T$18="非ｲﾝﾊﾞｰﾀｰ(定速)機",OFFSET('非ｲﾝﾊﾞｰﾀｰ(定速)機'!I8,0,$T$26-1995)))))</f>
        <v>1.712</v>
      </c>
      <c r="J33" s="84">
        <f ca="1">IF($T$18="店舗用ｲﾝﾊﾞｰﾀｰ機",OFFSET(店舗用ｲﾝﾊﾞｰﾀｰ機!I23,0,$T$26-1995),IF($T$18="ﾋﾞﾙﾏﾙﾁ用ｲﾝﾊﾞｰﾀｰ機",OFFSET(ﾋﾞﾙﾏﾙﾁ用ｲﾝﾊﾞｰﾀｰ機!I23,0,$T$26-1995),IF($T$18="設備用ｲﾝﾊﾞｰﾀｰ機",OFFSET(設備用ｲﾝﾊﾞｰﾀｰ機!I23,0,$T$26-1995),IF($T$18="非ｲﾝﾊﾞｰﾀｰ(定速)機",OFFSET('非ｲﾝﾊﾞｰﾀｰ(定速)機'!I23,0,$T$26-1995)))))</f>
        <v>1.7573333333333332</v>
      </c>
      <c r="K33" s="82">
        <f t="shared" ref="K33:K44" si="3">IF(C33="冷房",$W$22,$W$23)</f>
        <v>10</v>
      </c>
      <c r="L33" s="82">
        <f t="shared" ref="L33:L44" si="4">IF(C33="冷房",$W$24,$W$25)</f>
        <v>2.41</v>
      </c>
      <c r="M33" s="83">
        <f>K33/L33</f>
        <v>4.1493775933609953</v>
      </c>
      <c r="N33" s="83">
        <f t="shared" ref="N33:N44" ca="1" si="5">IF($T$13="戸建",P33,Q33)*M33</f>
        <v>8.586445366528352</v>
      </c>
      <c r="O33" s="81">
        <f ca="1">K33/N33</f>
        <v>1.164626288659794</v>
      </c>
      <c r="P33" s="84">
        <f ca="1">IF($W$18="店舗用ｲﾝﾊﾞｰﾀｰ機",OFFSET(店舗用ｲﾝﾊﾞｰﾀｰ機!I8,0,$W$26-1995),IF($W$18="ﾋﾞﾙﾏﾙﾁ用ｲﾝﾊﾞｰﾀｰ機",OFFSET(ﾋﾞﾙﾏﾙﾁ用ｲﾝﾊﾞｰﾀｰ機!I8,0,$W$26-1995),IF($W$18="設備用ｲﾝﾊﾞｰﾀｰ機",OFFSET(設備用ｲﾝﾊﾞｰﾀｰ機!I8,0,$W$26-1995),IF($W$18="非ｲﾝﾊﾞｰﾀｰ(定速)機",OFFSET('非ｲﾝﾊﾞｰﾀｰ(定速)機'!I8,0,$W$26-1995)))))</f>
        <v>2.0693333333333332</v>
      </c>
      <c r="Q33" s="84">
        <f ca="1">IF($W$18="店舗用ｲﾝﾊﾞｰﾀｰ機",OFFSET(店舗用ｲﾝﾊﾞｰﾀｰ機!I23,0,$W$26-1995),IF($W$18="ﾋﾞﾙﾏﾙﾁ用ｲﾝﾊﾞｰﾀｰ機",OFFSET(ﾋﾞﾙﾏﾙﾁ用ｲﾝﾊﾞｰﾀｰ機!I23,0,$W$26-1995),IF($W$18="設備用ｲﾝﾊﾞｰﾀｰ機",OFFSET(設備用ｲﾝﾊﾞｰﾀｰ機!I23,0,$W$26-1995),IF($W$18="非ｲﾝﾊﾞｰﾀｰ(定速)機",OFFSET('非ｲﾝﾊﾞｰﾀｰ(定速)機'!I23,0,$W$26-1995)))))</f>
        <v>2.1173333333333333</v>
      </c>
      <c r="R33" s="84">
        <f>IF($T$13="戸建",各種パラメータ!O4,各種パラメータ!K4)</f>
        <v>0.14299999999999999</v>
      </c>
      <c r="S33" s="84">
        <f>IF($T$13="戸建",各種パラメータ!D4,各種パラメータ!C4)</f>
        <v>0.24299999999999999</v>
      </c>
      <c r="T33" s="44">
        <v>20</v>
      </c>
      <c r="U33" s="44">
        <v>10</v>
      </c>
      <c r="V33" s="37">
        <f>S33*T33*U33</f>
        <v>48.599999999999994</v>
      </c>
      <c r="W33" s="22">
        <f t="shared" ref="W33:W44" ca="1" si="6">H33*R33*S33*T33*U33</f>
        <v>17.171526869158882</v>
      </c>
      <c r="X33" s="22">
        <f t="shared" ref="X33:X44" ca="1" si="7">O33*R33*S33*T33*U33</f>
        <v>8.0939197809278358</v>
      </c>
      <c r="Y33" s="59">
        <f ca="1">W33-X33</f>
        <v>9.077607088231046</v>
      </c>
      <c r="Z33" s="48"/>
      <c r="AA33" s="60" t="s">
        <v>64</v>
      </c>
      <c r="AB33" s="60">
        <f>T22/T24</f>
        <v>2.9550827423167845</v>
      </c>
      <c r="AC33" s="60"/>
    </row>
    <row r="34" spans="1:32" ht="18" customHeight="1" x14ac:dyDescent="0.4">
      <c r="A34" s="48"/>
      <c r="B34" s="85" t="s">
        <v>6</v>
      </c>
      <c r="C34" s="81" t="str">
        <f>IF($T$13="戸建",各種パラメータ!G5,各種パラメータ!F5)</f>
        <v>冷房</v>
      </c>
      <c r="D34" s="82">
        <f t="shared" si="0"/>
        <v>12.5</v>
      </c>
      <c r="E34" s="82">
        <f t="shared" si="1"/>
        <v>4.2300000000000004</v>
      </c>
      <c r="F34" s="83">
        <f t="shared" ref="F34:F44" si="8">D34/E34</f>
        <v>2.9550827423167845</v>
      </c>
      <c r="G34" s="83">
        <f t="shared" ca="1" si="2"/>
        <v>5.3270291568163897</v>
      </c>
      <c r="H34" s="81">
        <f t="shared" ref="H34:H44" ca="1" si="9">D34/G34</f>
        <v>2.3465236686390538</v>
      </c>
      <c r="I34" s="84">
        <f ca="1">IF($T$18="店舗用ｲﾝﾊﾞｰﾀｰ機",OFFSET(店舗用ｲﾝﾊﾞｰﾀｰ機!I9,0,$T$26-1995),IF($T$18="ﾋﾞﾙﾏﾙﾁ用ｲﾝﾊﾞｰﾀｰ機",OFFSET(ﾋﾞﾙﾏﾙﾁ用ｲﾝﾊﾞｰﾀｰ機!I9,0,$T$26-1995),IF($T$18="設備用ｲﾝﾊﾞｰﾀｰ機",OFFSET(設備用ｲﾝﾊﾞｰﾀｰ機!I9,0,$T$26-1995),IF($T$18="非ｲﾝﾊﾞｰﾀｰ(定速)機",OFFSET('非ｲﾝﾊﾞｰﾀｰ(定速)機'!I9,0,$T$26-1995)))))</f>
        <v>1.8026666666666666</v>
      </c>
      <c r="J34" s="84">
        <f ca="1">IF($T$18="店舗用ｲﾝﾊﾞｰﾀｰ機",OFFSET(店舗用ｲﾝﾊﾞｰﾀｰ機!I24,0,$T$26-1995),IF($T$18="ﾋﾞﾙﾏﾙﾁ用ｲﾝﾊﾞｰﾀｰ機",OFFSET(ﾋﾞﾙﾏﾙﾁ用ｲﾝﾊﾞｰﾀｰ機!I24,0,$T$26-1995),IF($T$18="設備用ｲﾝﾊﾞｰﾀｰ機",OFFSET(設備用ｲﾝﾊﾞｰﾀｰ機!I24,0,$T$26-1995),IF($T$18="非ｲﾝﾊﾞｰﾀｰ(定速)機",OFFSET('非ｲﾝﾊﾞｰﾀｰ(定速)機'!I24,0,$T$26-1995)))))</f>
        <v>1.7626666666666668</v>
      </c>
      <c r="K34" s="82">
        <f t="shared" si="3"/>
        <v>10</v>
      </c>
      <c r="L34" s="82">
        <f t="shared" si="4"/>
        <v>2.41</v>
      </c>
      <c r="M34" s="83">
        <f t="shared" ref="M34:M44" si="10">K34/L34</f>
        <v>4.1493775933609953</v>
      </c>
      <c r="N34" s="83">
        <f t="shared" ca="1" si="5"/>
        <v>8.9737206085753787</v>
      </c>
      <c r="O34" s="81">
        <f t="shared" ref="O34:O44" ca="1" si="11">K34/N34</f>
        <v>1.114364981504316</v>
      </c>
      <c r="P34" s="84">
        <f ca="1">IF($W$18="店舗用ｲﾝﾊﾞｰﾀｰ機",OFFSET(店舗用ｲﾝﾊﾞｰﾀｰ機!I9,0,$W$26-1995),IF($W$18="ﾋﾞﾙﾏﾙﾁ用ｲﾝﾊﾞｰﾀｰ機",OFFSET(ﾋﾞﾙﾏﾙﾁ用ｲﾝﾊﾞｰﾀｰ機!I9,0,$W$26-1995),IF($W$18="設備用ｲﾝﾊﾞｰﾀｰ機",OFFSET(設備用ｲﾝﾊﾞｰﾀｰ機!I9,0,$W$26-1995),IF($W$18="非ｲﾝﾊﾞｰﾀｰ(定速)機",OFFSET('非ｲﾝﾊﾞｰﾀｰ(定速)機'!I9,0,$W$26-1995)))))</f>
        <v>2.1626666666666665</v>
      </c>
      <c r="Q34" s="84">
        <f ca="1">IF($W$18="店舗用ｲﾝﾊﾞｰﾀｰ機",OFFSET(店舗用ｲﾝﾊﾞｰﾀｰ機!I24,0,$W$26-1995),IF($W$18="ﾋﾞﾙﾏﾙﾁ用ｲﾝﾊﾞｰﾀｰ機",OFFSET(ﾋﾞﾙﾏﾙﾁ用ｲﾝﾊﾞｰﾀｰ機!I24,0,$W$26-1995),IF($W$18="設備用ｲﾝﾊﾞｰﾀｰ機",OFFSET(設備用ｲﾝﾊﾞｰﾀｰ機!I24,0,$W$26-1995),IF($W$18="非ｲﾝﾊﾞｰﾀｰ(定速)機",OFFSET('非ｲﾝﾊﾞｰﾀｰ(定速)機'!I24,0,$W$26-1995)))))</f>
        <v>2.0986666666666669</v>
      </c>
      <c r="R34" s="84">
        <f>IF($T$13="戸建",各種パラメータ!O5,各種パラメータ!K5)</f>
        <v>0.23</v>
      </c>
      <c r="S34" s="84">
        <f>IF($T$13="戸建",各種パラメータ!D5,各種パラメータ!C5)</f>
        <v>0.67400000000000004</v>
      </c>
      <c r="T34" s="44">
        <v>20</v>
      </c>
      <c r="U34" s="44">
        <v>10</v>
      </c>
      <c r="V34" s="37">
        <f t="shared" ref="V34:V44" si="12">S34*T34*U34</f>
        <v>134.80000000000001</v>
      </c>
      <c r="W34" s="22">
        <f t="shared" ca="1" si="6"/>
        <v>72.751619822485225</v>
      </c>
      <c r="X34" s="22">
        <f t="shared" ca="1" si="7"/>
        <v>34.549771886559817</v>
      </c>
      <c r="Y34" s="59">
        <f t="shared" ref="Y34:Y44" ca="1" si="13">W34-X34</f>
        <v>38.201847935925407</v>
      </c>
      <c r="Z34" s="48"/>
      <c r="AA34" s="60" t="s">
        <v>63</v>
      </c>
      <c r="AB34" s="60">
        <f>T23/T25</f>
        <v>3.4825870646766175</v>
      </c>
      <c r="AC34" s="60"/>
    </row>
    <row r="35" spans="1:32" ht="18" customHeight="1" x14ac:dyDescent="0.4">
      <c r="A35" s="48"/>
      <c r="B35" s="85" t="s">
        <v>65</v>
      </c>
      <c r="C35" s="81" t="str">
        <f>IF($T$13="戸建",各種パラメータ!G6,各種パラメータ!F6)</f>
        <v>冷房</v>
      </c>
      <c r="D35" s="82">
        <f t="shared" si="0"/>
        <v>12.5</v>
      </c>
      <c r="E35" s="82">
        <f t="shared" si="1"/>
        <v>4.2300000000000004</v>
      </c>
      <c r="F35" s="83">
        <f t="shared" si="8"/>
        <v>2.9550827423167845</v>
      </c>
      <c r="G35" s="83">
        <f t="shared" ca="1" si="2"/>
        <v>5.1142631993695824</v>
      </c>
      <c r="H35" s="81">
        <f t="shared" ca="1" si="9"/>
        <v>2.444144838212635</v>
      </c>
      <c r="I35" s="84">
        <f ca="1">IF($T$18="店舗用ｲﾝﾊﾞｰﾀｰ機",OFFSET(店舗用ｲﾝﾊﾞｰﾀｰ機!I10,0,$T$26-1995),IF($T$18="ﾋﾞﾙﾏﾙﾁ用ｲﾝﾊﾞｰﾀｰ機",OFFSET(ﾋﾞﾙﾏﾙﾁ用ｲﾝﾊﾞｰﾀｰ機!I10,0,$T$26-1995),IF($T$18="設備用ｲﾝﾊﾞｰﾀｰ機",OFFSET(設備用ｲﾝﾊﾞｰﾀｰ機!I10,0,$T$26-1995),IF($T$18="非ｲﾝﾊﾞｰﾀｰ(定速)機",OFFSET('非ｲﾝﾊﾞｰﾀｰ(定速)機'!I10,0,$T$26-1995)))))</f>
        <v>1.7306666666666668</v>
      </c>
      <c r="J35" s="84">
        <f ca="1">IF($T$18="店舗用ｲﾝﾊﾞｰﾀｰ機",OFFSET(店舗用ｲﾝﾊﾞｰﾀｰ機!I25,0,$T$26-1995),IF($T$18="ﾋﾞﾙﾏﾙﾁ用ｲﾝﾊﾞｰﾀｰ機",OFFSET(ﾋﾞﾙﾏﾙﾁ用ｲﾝﾊﾞｰﾀｰ機!I25,0,$T$26-1995),IF($T$18="設備用ｲﾝﾊﾞｰﾀｰ機",OFFSET(設備用ｲﾝﾊﾞｰﾀｰ機!I25,0,$T$26-1995),IF($T$18="非ｲﾝﾊﾞｰﾀｰ(定速)機",OFFSET('非ｲﾝﾊﾞｰﾀｰ(定速)機'!I25,0,$T$26-1995)))))</f>
        <v>1.6400000000000001</v>
      </c>
      <c r="K35" s="82">
        <f t="shared" si="3"/>
        <v>10</v>
      </c>
      <c r="L35" s="82">
        <f t="shared" si="4"/>
        <v>2.41</v>
      </c>
      <c r="M35" s="83">
        <f t="shared" si="10"/>
        <v>4.1493775933609953</v>
      </c>
      <c r="N35" s="83">
        <f t="shared" ca="1" si="5"/>
        <v>8.5089903181189488</v>
      </c>
      <c r="O35" s="81">
        <f t="shared" ca="1" si="11"/>
        <v>1.1752275682704811</v>
      </c>
      <c r="P35" s="84">
        <f ca="1">IF($W$18="店舗用ｲﾝﾊﾞｰﾀｰ機",OFFSET(店舗用ｲﾝﾊﾞｰﾀｰ機!I10,0,$W$26-1995),IF($W$18="ﾋﾞﾙﾏﾙﾁ用ｲﾝﾊﾞｰﾀｰ機",OFFSET(ﾋﾞﾙﾏﾙﾁ用ｲﾝﾊﾞｰﾀｰ機!I10,0,$W$26-1995),IF($W$18="設備用ｲﾝﾊﾞｰﾀｰ機",OFFSET(設備用ｲﾝﾊﾞｰﾀｰ機!I10,0,$W$26-1995),IF($W$18="非ｲﾝﾊﾞｰﾀｰ(定速)機",OFFSET('非ｲﾝﾊﾞｰﾀｰ(定速)機'!I10,0,$W$26-1995)))))</f>
        <v>2.0506666666666669</v>
      </c>
      <c r="Q35" s="84">
        <f ca="1">IF($W$18="店舗用ｲﾝﾊﾞｰﾀｰ機",OFFSET(店舗用ｲﾝﾊﾞｰﾀｰ機!I25,0,$W$26-1995),IF($W$18="ﾋﾞﾙﾏﾙﾁ用ｲﾝﾊﾞｰﾀｰ機",OFFSET(ﾋﾞﾙﾏﾙﾁ用ｲﾝﾊﾞｰﾀｰ機!I25,0,$W$26-1995),IF($W$18="設備用ｲﾝﾊﾞｰﾀｰ機",OFFSET(設備用ｲﾝﾊﾞｰﾀｰ機!I25,0,$W$26-1995),IF($W$18="非ｲﾝﾊﾞｰﾀｰ(定速)機",OFFSET('非ｲﾝﾊﾞｰﾀｰ(定速)機'!I25,0,$W$26-1995)))))</f>
        <v>1.9200000000000002</v>
      </c>
      <c r="R35" s="84">
        <f>IF($T$13="戸建",各種パラメータ!O6,各種パラメータ!K6)</f>
        <v>0.33400000000000002</v>
      </c>
      <c r="S35" s="84">
        <f>IF($T$13="戸建",各種パラメータ!D6,各種パラメータ!C6)</f>
        <v>0.88400000000000001</v>
      </c>
      <c r="T35" s="44">
        <v>20</v>
      </c>
      <c r="U35" s="44">
        <v>10</v>
      </c>
      <c r="V35" s="37">
        <f t="shared" si="12"/>
        <v>176.8</v>
      </c>
      <c r="W35" s="22">
        <f t="shared" ca="1" si="6"/>
        <v>144.32968567026197</v>
      </c>
      <c r="X35" s="22">
        <f t="shared" ca="1" si="7"/>
        <v>69.398598179453842</v>
      </c>
      <c r="Y35" s="59">
        <f t="shared" ca="1" si="13"/>
        <v>74.931087490808125</v>
      </c>
      <c r="Z35" s="48"/>
      <c r="AA35" s="60"/>
      <c r="AB35" s="60"/>
      <c r="AC35" s="60"/>
    </row>
    <row r="36" spans="1:32" ht="18" customHeight="1" x14ac:dyDescent="0.35">
      <c r="A36" s="48"/>
      <c r="B36" s="85" t="s">
        <v>8</v>
      </c>
      <c r="C36" s="81" t="str">
        <f>IF($T$13="戸建",各種パラメータ!G7,各種パラメータ!F7)</f>
        <v>冷房</v>
      </c>
      <c r="D36" s="82">
        <f t="shared" si="0"/>
        <v>12.5</v>
      </c>
      <c r="E36" s="82">
        <f t="shared" si="1"/>
        <v>4.2300000000000004</v>
      </c>
      <c r="F36" s="83">
        <f t="shared" si="8"/>
        <v>2.9550827423167845</v>
      </c>
      <c r="G36" s="83">
        <f t="shared" ca="1" si="2"/>
        <v>4.3026004728132383</v>
      </c>
      <c r="H36" s="81">
        <f t="shared" ca="1" si="9"/>
        <v>2.9052197802197806</v>
      </c>
      <c r="I36" s="84">
        <f ca="1">IF($T$18="店舗用ｲﾝﾊﾞｰﾀｰ機",OFFSET(店舗用ｲﾝﾊﾞｰﾀｰ機!I11,0,$T$26-1995),IF($T$18="ﾋﾞﾙﾏﾙﾁ用ｲﾝﾊﾞｰﾀｰ機",OFFSET(ﾋﾞﾙﾏﾙﾁ用ｲﾝﾊﾞｰﾀｰ機!I11,0,$T$26-1995),IF($T$18="設備用ｲﾝﾊﾞｰﾀｰ機",OFFSET(設備用ｲﾝﾊﾞｰﾀｰ機!I11,0,$T$26-1995),IF($T$18="非ｲﾝﾊﾞｰﾀｰ(定速)機",OFFSET('非ｲﾝﾊﾞｰﾀｰ(定速)機'!I11,0,$T$26-1995)))))</f>
        <v>1.456</v>
      </c>
      <c r="J36" s="84">
        <f ca="1">IF($T$18="店舗用ｲﾝﾊﾞｰﾀｰ機",OFFSET(店舗用ｲﾝﾊﾞｰﾀｰ機!I26,0,$T$26-1995),IF($T$18="ﾋﾞﾙﾏﾙﾁ用ｲﾝﾊﾞｰﾀｰ機",OFFSET(ﾋﾞﾙﾏﾙﾁ用ｲﾝﾊﾞｰﾀｰ機!I26,0,$T$26-1995),IF($T$18="設備用ｲﾝﾊﾞｰﾀｰ機",OFFSET(設備用ｲﾝﾊﾞｰﾀｰ機!I26,0,$T$26-1995),IF($T$18="非ｲﾝﾊﾞｰﾀｰ(定速)機",OFFSET('非ｲﾝﾊﾞｰﾀｰ(定速)機'!I26,0,$T$26-1995)))))</f>
        <v>1.3653333333333333</v>
      </c>
      <c r="K36" s="82">
        <f t="shared" si="3"/>
        <v>10</v>
      </c>
      <c r="L36" s="82">
        <f t="shared" si="4"/>
        <v>2.41</v>
      </c>
      <c r="M36" s="83">
        <f t="shared" si="10"/>
        <v>4.1493775933609953</v>
      </c>
      <c r="N36" s="83">
        <f t="shared" ca="1" si="5"/>
        <v>6.8713692946058078</v>
      </c>
      <c r="O36" s="81">
        <f t="shared" ca="1" si="11"/>
        <v>1.455314009661836</v>
      </c>
      <c r="P36" s="84">
        <f ca="1">IF($W$18="店舗用ｲﾝﾊﾞｰﾀｰ機",OFFSET(店舗用ｲﾝﾊﾞｰﾀｰ機!I11,0,$W$26-1995),IF($W$18="ﾋﾞﾙﾏﾙﾁ用ｲﾝﾊﾞｰﾀｰ機",OFFSET(ﾋﾞﾙﾏﾙﾁ用ｲﾝﾊﾞｰﾀｰ機!I11,0,$W$26-1995),IF($W$18="設備用ｲﾝﾊﾞｰﾀｰ機",OFFSET(設備用ｲﾝﾊﾞｰﾀｰ機!I11,0,$W$26-1995),IF($W$18="非ｲﾝﾊﾞｰﾀｰ(定速)機",OFFSET('非ｲﾝﾊﾞｰﾀｰ(定速)機'!I11,0,$W$26-1995)))))</f>
        <v>1.6559999999999999</v>
      </c>
      <c r="Q36" s="84">
        <f ca="1">IF($W$18="店舗用ｲﾝﾊﾞｰﾀｰ機",OFFSET(店舗用ｲﾝﾊﾞｰﾀｰ機!I26,0,$W$26-1995),IF($W$18="ﾋﾞﾙﾏﾙﾁ用ｲﾝﾊﾞｰﾀｰ機",OFFSET(ﾋﾞﾙﾏﾙﾁ用ｲﾝﾊﾞｰﾀｰ機!I26,0,$W$26-1995),IF($W$18="設備用ｲﾝﾊﾞｰﾀｰ機",OFFSET(設備用ｲﾝﾊﾞｰﾀｰ機!I26,0,$W$26-1995),IF($W$18="非ｲﾝﾊﾞｰﾀｰ(定速)機",OFFSET('非ｲﾝﾊﾞｰﾀｰ(定速)機'!I26,0,$W$26-1995)))))</f>
        <v>1.5253333333333332</v>
      </c>
      <c r="R36" s="84">
        <f>IF($T$13="戸建",各種パラメータ!O7,各種パラメータ!K7)</f>
        <v>0.58399999999999996</v>
      </c>
      <c r="S36" s="84">
        <f>IF($T$13="戸建",各種パラメータ!D7,各種パラメータ!C7)</f>
        <v>1</v>
      </c>
      <c r="T36" s="44">
        <v>20</v>
      </c>
      <c r="U36" s="44">
        <v>10</v>
      </c>
      <c r="V36" s="37">
        <f t="shared" si="12"/>
        <v>200</v>
      </c>
      <c r="W36" s="22">
        <f t="shared" ca="1" si="6"/>
        <v>339.32967032967036</v>
      </c>
      <c r="X36" s="22">
        <f t="shared" ca="1" si="7"/>
        <v>169.98067632850245</v>
      </c>
      <c r="Y36" s="59">
        <f t="shared" ca="1" si="13"/>
        <v>169.34899400116791</v>
      </c>
      <c r="Z36" s="48"/>
      <c r="AA36" s="58" t="s">
        <v>66</v>
      </c>
      <c r="AB36" s="60"/>
      <c r="AC36" s="60"/>
    </row>
    <row r="37" spans="1:32" ht="18" customHeight="1" x14ac:dyDescent="0.4">
      <c r="A37" s="48"/>
      <c r="B37" s="85" t="s">
        <v>9</v>
      </c>
      <c r="C37" s="81" t="str">
        <f>IF($T$13="戸建",各種パラメータ!G8,各種パラメータ!F8)</f>
        <v>冷房</v>
      </c>
      <c r="D37" s="82">
        <f t="shared" si="0"/>
        <v>12.5</v>
      </c>
      <c r="E37" s="82">
        <f t="shared" si="1"/>
        <v>4.2300000000000004</v>
      </c>
      <c r="F37" s="83">
        <f t="shared" si="8"/>
        <v>2.9550827423167845</v>
      </c>
      <c r="G37" s="83">
        <f t="shared" ca="1" si="2"/>
        <v>4.1686367218282108</v>
      </c>
      <c r="H37" s="81">
        <f t="shared" ca="1" si="9"/>
        <v>2.998582230623819</v>
      </c>
      <c r="I37" s="84">
        <f ca="1">IF($T$18="店舗用ｲﾝﾊﾞｰﾀｰ機",OFFSET(店舗用ｲﾝﾊﾞｰﾀｰ機!I12,0,$T$26-1995),IF($T$18="ﾋﾞﾙﾏﾙﾁ用ｲﾝﾊﾞｰﾀｰ機",OFFSET(ﾋﾞﾙﾏﾙﾁ用ｲﾝﾊﾞｰﾀｰ機!I12,0,$T$26-1995),IF($T$18="設備用ｲﾝﾊﾞｰﾀｰ機",OFFSET(設備用ｲﾝﾊﾞｰﾀｰ機!I12,0,$T$26-1995),IF($T$18="非ｲﾝﾊﾞｰﾀｰ(定速)機",OFFSET('非ｲﾝﾊﾞｰﾀｰ(定速)機'!I12,0,$T$26-1995)))))</f>
        <v>1.4106666666666667</v>
      </c>
      <c r="J37" s="84">
        <f ca="1">IF($T$18="店舗用ｲﾝﾊﾞｰﾀｰ機",OFFSET(店舗用ｲﾝﾊﾞｰﾀｰ機!I27,0,$T$26-1995),IF($T$18="ﾋﾞﾙﾏﾙﾁ用ｲﾝﾊﾞｰﾀｰ機",OFFSET(ﾋﾞﾙﾏﾙﾁ用ｲﾝﾊﾞｰﾀｰ機!I27,0,$T$26-1995),IF($T$18="設備用ｲﾝﾊﾞｰﾀｰ機",OFFSET(設備用ｲﾝﾊﾞｰﾀｰ機!I27,0,$T$26-1995),IF($T$18="非ｲﾝﾊﾞｰﾀｰ(定速)機",OFFSET('非ｲﾝﾊﾞｰﾀｰ(定速)機'!I27,0,$T$26-1995)))))</f>
        <v>1.3226666666666667</v>
      </c>
      <c r="K37" s="82">
        <f t="shared" si="3"/>
        <v>10</v>
      </c>
      <c r="L37" s="82">
        <f t="shared" si="4"/>
        <v>2.41</v>
      </c>
      <c r="M37" s="83">
        <f t="shared" si="10"/>
        <v>4.1493775933609953</v>
      </c>
      <c r="N37" s="83">
        <f t="shared" ca="1" si="5"/>
        <v>6.5947441217150748</v>
      </c>
      <c r="O37" s="81">
        <f t="shared" ca="1" si="11"/>
        <v>1.5163590604026849</v>
      </c>
      <c r="P37" s="84">
        <f ca="1">IF($W$18="店舗用ｲﾝﾊﾞｰﾀｰ機",OFFSET(店舗用ｲﾝﾊﾞｰﾀｰ機!I12,0,$W$26-1995),IF($W$18="ﾋﾞﾙﾏﾙﾁ用ｲﾝﾊﾞｰﾀｰ機",OFFSET(ﾋﾞﾙﾏﾙﾁ用ｲﾝﾊﾞｰﾀｰ機!I12,0,$W$26-1995),IF($W$18="設備用ｲﾝﾊﾞｰﾀｰ機",OFFSET(設備用ｲﾝﾊﾞｰﾀｰ機!I12,0,$W$26-1995),IF($W$18="非ｲﾝﾊﾞｰﾀｰ(定速)機",OFFSET('非ｲﾝﾊﾞｰﾀｰ(定速)機'!I12,0,$W$26-1995)))))</f>
        <v>1.5893333333333333</v>
      </c>
      <c r="Q37" s="84">
        <f ca="1">IF($W$18="店舗用ｲﾝﾊﾞｰﾀｰ機",OFFSET(店舗用ｲﾝﾊﾞｰﾀｰ機!I27,0,$W$26-1995),IF($W$18="ﾋﾞﾙﾏﾙﾁ用ｲﾝﾊﾞｰﾀｰ機",OFFSET(ﾋﾞﾙﾏﾙﾁ用ｲﾝﾊﾞｰﾀｰ機!I27,0,$W$26-1995),IF($W$18="設備用ｲﾝﾊﾞｰﾀｰ機",OFFSET(設備用ｲﾝﾊﾞｰﾀｰ機!I27,0,$W$26-1995),IF($W$18="非ｲﾝﾊﾞｰﾀｰ(定速)機",OFFSET('非ｲﾝﾊﾞｰﾀｰ(定速)機'!I27,0,$W$26-1995)))))</f>
        <v>1.4666666666666666</v>
      </c>
      <c r="R37" s="84">
        <f>IF($T$13="戸建",各種パラメータ!O8,各種パラメータ!K8)</f>
        <v>0.626</v>
      </c>
      <c r="S37" s="84">
        <f>IF($T$13="戸建",各種パラメータ!D8,各種パラメータ!C8)</f>
        <v>1</v>
      </c>
      <c r="T37" s="44">
        <v>20</v>
      </c>
      <c r="U37" s="44">
        <v>10</v>
      </c>
      <c r="V37" s="37">
        <f t="shared" si="12"/>
        <v>200</v>
      </c>
      <c r="W37" s="22">
        <f t="shared" ca="1" si="6"/>
        <v>375.42249527410212</v>
      </c>
      <c r="X37" s="22">
        <f t="shared" ca="1" si="7"/>
        <v>189.84815436241615</v>
      </c>
      <c r="Y37" s="59">
        <f t="shared" ca="1" si="13"/>
        <v>185.57434091168597</v>
      </c>
      <c r="Z37" s="48"/>
      <c r="AA37" s="60" t="s">
        <v>64</v>
      </c>
      <c r="AB37" s="60">
        <f>W22/W24</f>
        <v>4.1493775933609953</v>
      </c>
      <c r="AC37" s="60"/>
    </row>
    <row r="38" spans="1:32" ht="18" customHeight="1" x14ac:dyDescent="0.4">
      <c r="A38" s="48"/>
      <c r="B38" s="85" t="s">
        <v>10</v>
      </c>
      <c r="C38" s="81" t="str">
        <f>IF($T$13="戸建",各種パラメータ!G9,各種パラメータ!F9)</f>
        <v>冷房</v>
      </c>
      <c r="D38" s="82">
        <f t="shared" si="0"/>
        <v>12.5</v>
      </c>
      <c r="E38" s="82">
        <f t="shared" si="1"/>
        <v>4.2300000000000004</v>
      </c>
      <c r="F38" s="83">
        <f t="shared" si="8"/>
        <v>2.9550827423167845</v>
      </c>
      <c r="G38" s="83">
        <f t="shared" ca="1" si="2"/>
        <v>4.6887312844759643</v>
      </c>
      <c r="H38" s="81">
        <f t="shared" ca="1" si="9"/>
        <v>2.6659663865546226</v>
      </c>
      <c r="I38" s="84">
        <f ca="1">IF($T$18="店舗用ｲﾝﾊﾞｰﾀｰ機",OFFSET(店舗用ｲﾝﾊﾞｰﾀｰ機!I13,0,$T$26-1995),IF($T$18="ﾋﾞﾙﾏﾙﾁ用ｲﾝﾊﾞｰﾀｰ機",OFFSET(ﾋﾞﾙﾏﾙﾁ用ｲﾝﾊﾞｰﾀｰ機!I13,0,$T$26-1995),IF($T$18="設備用ｲﾝﾊﾞｰﾀｰ機",OFFSET(設備用ｲﾝﾊﾞｰﾀｰ機!I13,0,$T$26-1995),IF($T$18="非ｲﾝﾊﾞｰﾀｰ(定速)機",OFFSET('非ｲﾝﾊﾞｰﾀｰ(定速)機'!I13,0,$T$26-1995)))))</f>
        <v>1.5866666666666667</v>
      </c>
      <c r="J38" s="84">
        <f ca="1">IF($T$18="店舗用ｲﾝﾊﾞｰﾀｰ機",OFFSET(店舗用ｲﾝﾊﾞｰﾀｰ機!I28,0,$T$26-1995),IF($T$18="ﾋﾞﾙﾏﾙﾁ用ｲﾝﾊﾞｰﾀｰ機",OFFSET(ﾋﾞﾙﾏﾙﾁ用ｲﾝﾊﾞｰﾀｰ機!I28,0,$T$26-1995),IF($T$18="設備用ｲﾝﾊﾞｰﾀｰ機",OFFSET(設備用ｲﾝﾊﾞｰﾀｰ機!I28,0,$T$26-1995),IF($T$18="非ｲﾝﾊﾞｰﾀｰ(定速)機",OFFSET('非ｲﾝﾊﾞｰﾀｰ(定速)機'!I28,0,$T$26-1995)))))</f>
        <v>1.4666666666666666</v>
      </c>
      <c r="K38" s="82">
        <f t="shared" si="3"/>
        <v>10</v>
      </c>
      <c r="L38" s="82">
        <f t="shared" si="4"/>
        <v>2.41</v>
      </c>
      <c r="M38" s="83">
        <f t="shared" si="10"/>
        <v>4.1493775933609953</v>
      </c>
      <c r="N38" s="83">
        <f t="shared" ca="1" si="5"/>
        <v>7.6459197786998612</v>
      </c>
      <c r="O38" s="81">
        <f t="shared" ca="1" si="11"/>
        <v>1.3078871201157742</v>
      </c>
      <c r="P38" s="84">
        <f ca="1">IF($W$18="店舗用ｲﾝﾊﾞｰﾀｰ機",OFFSET(店舗用ｲﾝﾊﾞｰﾀｰ機!I13,0,$W$26-1995),IF($W$18="ﾋﾞﾙﾏﾙﾁ用ｲﾝﾊﾞｰﾀｰ機",OFFSET(ﾋﾞﾙﾏﾙﾁ用ｲﾝﾊﾞｰﾀｰ機!I13,0,$W$26-1995),IF($W$18="設備用ｲﾝﾊﾞｰﾀｰ機",OFFSET(設備用ｲﾝﾊﾞｰﾀｰ機!I13,0,$W$26-1995),IF($W$18="非ｲﾝﾊﾞｰﾀｰ(定速)機",OFFSET('非ｲﾝﾊﾞｰﾀｰ(定速)機'!I13,0,$W$26-1995)))))</f>
        <v>1.8426666666666667</v>
      </c>
      <c r="Q38" s="84">
        <f ca="1">IF($W$18="店舗用ｲﾝﾊﾞｰﾀｰ機",OFFSET(店舗用ｲﾝﾊﾞｰﾀｰ機!I28,0,$W$26-1995),IF($W$18="ﾋﾞﾙﾏﾙﾁ用ｲﾝﾊﾞｰﾀｰ機",OFFSET(ﾋﾞﾙﾏﾙﾁ用ｲﾝﾊﾞｰﾀｰ機!I28,0,$W$26-1995),IF($W$18="設備用ｲﾝﾊﾞｰﾀｰ機",OFFSET(設備用ｲﾝﾊﾞｰﾀｰ機!I28,0,$W$26-1995),IF($W$18="非ｲﾝﾊﾞｰﾀｰ(定速)機",OFFSET('非ｲﾝﾊﾞｰﾀｰ(定速)機'!I28,0,$W$26-1995)))))</f>
        <v>1.6693333333333333</v>
      </c>
      <c r="R38" s="84">
        <f>IF($T$13="戸建",各種パラメータ!O9,各種パラメータ!K9)</f>
        <v>0.46600000000000003</v>
      </c>
      <c r="S38" s="84">
        <f>IF($T$13="戸建",各種パラメータ!D9,各種パラメータ!C9)</f>
        <v>0.98899999999999999</v>
      </c>
      <c r="T38" s="44">
        <v>20</v>
      </c>
      <c r="U38" s="44">
        <v>10</v>
      </c>
      <c r="V38" s="37">
        <f t="shared" si="12"/>
        <v>197.8</v>
      </c>
      <c r="W38" s="22">
        <f t="shared" ca="1" si="6"/>
        <v>245.73491848739508</v>
      </c>
      <c r="X38" s="22">
        <f t="shared" ca="1" si="7"/>
        <v>120.55423371924746</v>
      </c>
      <c r="Y38" s="59">
        <f t="shared" ca="1" si="13"/>
        <v>125.18068476814761</v>
      </c>
      <c r="Z38" s="48"/>
      <c r="AA38" s="60" t="s">
        <v>63</v>
      </c>
      <c r="AB38" s="60">
        <f>W23/W25</f>
        <v>4.7659574468085104</v>
      </c>
      <c r="AC38" s="60"/>
    </row>
    <row r="39" spans="1:32" ht="18" customHeight="1" x14ac:dyDescent="0.4">
      <c r="A39" s="48"/>
      <c r="B39" s="85" t="s">
        <v>11</v>
      </c>
      <c r="C39" s="81" t="str">
        <f>IF($T$13="戸建",各種パラメータ!G10,各種パラメータ!F10)</f>
        <v>冷房</v>
      </c>
      <c r="D39" s="82">
        <f t="shared" si="0"/>
        <v>12.5</v>
      </c>
      <c r="E39" s="82">
        <f t="shared" si="1"/>
        <v>4.2300000000000004</v>
      </c>
      <c r="F39" s="83">
        <f t="shared" si="8"/>
        <v>2.9550827423167845</v>
      </c>
      <c r="G39" s="83">
        <f t="shared" ca="1" si="2"/>
        <v>5.303388494877856</v>
      </c>
      <c r="H39" s="81">
        <f t="shared" ca="1" si="9"/>
        <v>2.3569836552748886</v>
      </c>
      <c r="I39" s="84">
        <f ca="1">IF($T$18="店舗用ｲﾝﾊﾞｰﾀｰ機",OFFSET(店舗用ｲﾝﾊﾞｰﾀｰ機!I14,0,$T$26-1995),IF($T$18="ﾋﾞﾙﾏﾙﾁ用ｲﾝﾊﾞｰﾀｰ機",OFFSET(ﾋﾞﾙﾏﾙﾁ用ｲﾝﾊﾞｰﾀｰ機!I14,0,$T$26-1995),IF($T$18="設備用ｲﾝﾊﾞｰﾀｰ機",OFFSET(設備用ｲﾝﾊﾞｰﾀｰ機!I14,0,$T$26-1995),IF($T$18="非ｲﾝﾊﾞｰﾀｰ(定速)機",OFFSET('非ｲﾝﾊﾞｰﾀｰ(定速)機'!I14,0,$T$26-1995)))))</f>
        <v>1.7946666666666669</v>
      </c>
      <c r="J39" s="84">
        <f ca="1">IF($T$18="店舗用ｲﾝﾊﾞｰﾀｰ機",OFFSET(店舗用ｲﾝﾊﾞｰﾀｰ機!I29,0,$T$26-1995),IF($T$18="ﾋﾞﾙﾏﾙﾁ用ｲﾝﾊﾞｰﾀｰ機",OFFSET(ﾋﾞﾙﾏﾙﾁ用ｲﾝﾊﾞｰﾀｰ機!I29,0,$T$26-1995),IF($T$18="設備用ｲﾝﾊﾞｰﾀｰ機",OFFSET(設備用ｲﾝﾊﾞｰﾀｰ機!I29,0,$T$26-1995),IF($T$18="非ｲﾝﾊﾞｰﾀｰ(定速)機",OFFSET('非ｲﾝﾊﾞｰﾀｰ(定速)機'!I29,0,$T$26-1995)))))</f>
        <v>1.7706666666666666</v>
      </c>
      <c r="K39" s="82">
        <f t="shared" si="3"/>
        <v>10</v>
      </c>
      <c r="L39" s="82">
        <f t="shared" si="4"/>
        <v>2.41</v>
      </c>
      <c r="M39" s="83">
        <f t="shared" si="10"/>
        <v>4.1493775933609953</v>
      </c>
      <c r="N39" s="83">
        <f t="shared" ca="1" si="5"/>
        <v>8.9405255878284908</v>
      </c>
      <c r="O39" s="81">
        <f t="shared" ca="1" si="11"/>
        <v>1.118502475247525</v>
      </c>
      <c r="P39" s="84">
        <f ca="1">IF($W$18="店舗用ｲﾝﾊﾞｰﾀｰ機",OFFSET(店舗用ｲﾝﾊﾞｰﾀｰ機!I14,0,$W$26-1995),IF($W$18="ﾋﾞﾙﾏﾙﾁ用ｲﾝﾊﾞｰﾀｰ機",OFFSET(ﾋﾞﾙﾏﾙﾁ用ｲﾝﾊﾞｰﾀｰ機!I14,0,$W$26-1995),IF($W$18="設備用ｲﾝﾊﾞｰﾀｰ機",OFFSET(設備用ｲﾝﾊﾞｰﾀｰ機!I14,0,$W$26-1995),IF($W$18="非ｲﾝﾊﾞｰﾀｰ(定速)機",OFFSET('非ｲﾝﾊﾞｰﾀｰ(定速)機'!I14,0,$W$26-1995)))))</f>
        <v>2.1546666666666665</v>
      </c>
      <c r="Q39" s="84">
        <f ca="1">IF($W$18="店舗用ｲﾝﾊﾞｰﾀｰ機",OFFSET(店舗用ｲﾝﾊﾞｰﾀｰ機!I29,0,$W$26-1995),IF($W$18="ﾋﾞﾙﾏﾙﾁ用ｲﾝﾊﾞｰﾀｰ機",OFFSET(ﾋﾞﾙﾏﾙﾁ用ｲﾝﾊﾞｰﾀｰ機!I29,0,$W$26-1995),IF($W$18="設備用ｲﾝﾊﾞｰﾀｰ機",OFFSET(設備用ｲﾝﾊﾞｰﾀｰ機!I29,0,$W$26-1995),IF($W$18="非ｲﾝﾊﾞｰﾀｰ(定速)機",OFFSET('非ｲﾝﾊﾞｰﾀｰ(定速)機'!I29,0,$W$26-1995)))))</f>
        <v>2.1093333333333333</v>
      </c>
      <c r="R39" s="84">
        <f>IF($T$13="戸建",各種パラメータ!O10,各種パラメータ!K10)</f>
        <v>0.224</v>
      </c>
      <c r="S39" s="84">
        <f>IF($T$13="戸建",各種パラメータ!D10,各種パラメータ!C10)</f>
        <v>0.70899999999999996</v>
      </c>
      <c r="T39" s="44">
        <v>20</v>
      </c>
      <c r="U39" s="44">
        <v>10</v>
      </c>
      <c r="V39" s="37">
        <f t="shared" si="12"/>
        <v>141.80000000000001</v>
      </c>
      <c r="W39" s="22">
        <f t="shared" ca="1" si="6"/>
        <v>74.865343239227343</v>
      </c>
      <c r="X39" s="22">
        <f t="shared" ca="1" si="7"/>
        <v>35.527217821782187</v>
      </c>
      <c r="Y39" s="59">
        <f t="shared" ca="1" si="13"/>
        <v>39.338125417445156</v>
      </c>
      <c r="Z39" s="48"/>
      <c r="AA39" s="60"/>
      <c r="AB39" s="60"/>
      <c r="AC39" s="60"/>
    </row>
    <row r="40" spans="1:32" ht="18" customHeight="1" x14ac:dyDescent="0.4">
      <c r="A40" s="48"/>
      <c r="B40" s="85" t="s">
        <v>12</v>
      </c>
      <c r="C40" s="81" t="str">
        <f>IF($T$13="戸建",各種パラメータ!G11,各種パラメータ!F11)</f>
        <v>暖房</v>
      </c>
      <c r="D40" s="82">
        <f t="shared" si="0"/>
        <v>14</v>
      </c>
      <c r="E40" s="82">
        <f t="shared" si="1"/>
        <v>4.0199999999999996</v>
      </c>
      <c r="F40" s="83">
        <f t="shared" si="8"/>
        <v>3.4825870646766175</v>
      </c>
      <c r="G40" s="83">
        <f t="shared" ca="1" si="2"/>
        <v>4.9499170812603657</v>
      </c>
      <c r="H40" s="81">
        <f t="shared" ca="1" si="9"/>
        <v>2.8283302063789866</v>
      </c>
      <c r="I40" s="84">
        <f ca="1">IF($T$18="店舗用ｲﾝﾊﾞｰﾀｰ機",OFFSET(店舗用ｲﾝﾊﾞｰﾀｰ機!I15,0,$T$26-1995),IF($T$18="ﾋﾞﾙﾏﾙﾁ用ｲﾝﾊﾞｰﾀｰ機",OFFSET(ﾋﾞﾙﾏﾙﾁ用ｲﾝﾊﾞｰﾀｰ機!I15,0,$T$26-1995),IF($T$18="設備用ｲﾝﾊﾞｰﾀｰ機",OFFSET(設備用ｲﾝﾊﾞｰﾀｰ機!I15,0,$T$26-1995),IF($T$18="非ｲﾝﾊﾞｰﾀｰ(定速)機",OFFSET('非ｲﾝﾊﾞｰﾀｰ(定速)機'!I15,0,$T$26-1995)))))</f>
        <v>1.4213333333333333</v>
      </c>
      <c r="J40" s="84">
        <f ca="1">IF($T$18="店舗用ｲﾝﾊﾞｰﾀｰ機",OFFSET(店舗用ｲﾝﾊﾞｰﾀｰ機!I30,0,$T$26-1995),IF($T$18="ﾋﾞﾙﾏﾙﾁ用ｲﾝﾊﾞｰﾀｰ機",OFFSET(ﾋﾞﾙﾏﾙﾁ用ｲﾝﾊﾞｰﾀｰ機!I30,0,$T$26-1995),IF($T$18="設備用ｲﾝﾊﾞｰﾀｰ機",OFFSET(設備用ｲﾝﾊﾞｰﾀｰ機!I30,0,$T$26-1995),IF($T$18="非ｲﾝﾊﾞｰﾀｰ(定速)機",OFFSET('非ｲﾝﾊﾞｰﾀｰ(定速)機'!I30,0,$T$26-1995)))))</f>
        <v>1.7493333333333332</v>
      </c>
      <c r="K40" s="82">
        <f t="shared" si="3"/>
        <v>11.2</v>
      </c>
      <c r="L40" s="82">
        <f t="shared" si="4"/>
        <v>2.35</v>
      </c>
      <c r="M40" s="83">
        <f t="shared" si="10"/>
        <v>4.7659574468085104</v>
      </c>
      <c r="N40" s="83">
        <f t="shared" ca="1" si="5"/>
        <v>7.9051347517730486</v>
      </c>
      <c r="O40" s="81">
        <f t="shared" ca="1" si="11"/>
        <v>1.4168006430868167</v>
      </c>
      <c r="P40" s="84">
        <f ca="1">IF($W$18="店舗用ｲﾝﾊﾞｰﾀｰ機",OFFSET(店舗用ｲﾝﾊﾞｰﾀｰ機!I15,0,$W$26-1995),IF($W$18="ﾋﾞﾙﾏﾙﾁ用ｲﾝﾊﾞｰﾀｰ機",OFFSET(ﾋﾞﾙﾏﾙﾁ用ｲﾝﾊﾞｰﾀｰ機!I15,0,$W$26-1995),IF($W$18="設備用ｲﾝﾊﾞｰﾀｰ機",OFFSET(設備用ｲﾝﾊﾞｰﾀｰ機!I15,0,$W$26-1995),IF($W$18="非ｲﾝﾊﾞｰﾀｰ(定速)機",OFFSET('非ｲﾝﾊﾞｰﾀｰ(定速)機'!I15,0,$W$26-1995)))))</f>
        <v>1.6586666666666665</v>
      </c>
      <c r="Q40" s="84">
        <f ca="1">IF($W$18="店舗用ｲﾝﾊﾞｰﾀｰ機",OFFSET(店舗用ｲﾝﾊﾞｰﾀｰ機!I30,0,$W$26-1995),IF($W$18="ﾋﾞﾙﾏﾙﾁ用ｲﾝﾊﾞｰﾀｰ機",OFFSET(ﾋﾞﾙﾏﾙﾁ用ｲﾝﾊﾞｰﾀｰ機!I30,0,$W$26-1995),IF($W$18="設備用ｲﾝﾊﾞｰﾀｰ機",OFFSET(設備用ｲﾝﾊﾞｰﾀｰ機!I30,0,$W$26-1995),IF($W$18="非ｲﾝﾊﾞｰﾀｰ(定速)機",OFFSET('非ｲﾝﾊﾞｰﾀｰ(定速)機'!I30,0,$W$26-1995)))))</f>
        <v>2.1093333333333333</v>
      </c>
      <c r="R40" s="84">
        <f>IF($T$13="戸建",各種パラメータ!O11,各種パラメータ!K11)</f>
        <v>0.14099999999999999</v>
      </c>
      <c r="S40" s="84">
        <f>IF($T$13="戸建",各種パラメータ!D11,各種パラメータ!C11)</f>
        <v>0.187</v>
      </c>
      <c r="T40" s="44">
        <v>20</v>
      </c>
      <c r="U40" s="44">
        <v>10</v>
      </c>
      <c r="V40" s="37">
        <f t="shared" si="12"/>
        <v>37.400000000000006</v>
      </c>
      <c r="W40" s="22">
        <f t="shared" ca="1" si="6"/>
        <v>14.914916510318946</v>
      </c>
      <c r="X40" s="22">
        <f t="shared" ca="1" si="7"/>
        <v>7.4713565112540188</v>
      </c>
      <c r="Y40" s="59">
        <f t="shared" ca="1" si="13"/>
        <v>7.4435599990649273</v>
      </c>
      <c r="Z40" s="48"/>
      <c r="AA40" s="60"/>
      <c r="AB40" s="60"/>
      <c r="AC40" s="60"/>
    </row>
    <row r="41" spans="1:32" ht="18" customHeight="1" x14ac:dyDescent="0.4">
      <c r="A41" s="48"/>
      <c r="B41" s="85" t="s">
        <v>13</v>
      </c>
      <c r="C41" s="81" t="str">
        <f>IF($T$13="戸建",各種パラメータ!G12,各種パラメータ!F12)</f>
        <v>暖房</v>
      </c>
      <c r="D41" s="82">
        <f t="shared" si="0"/>
        <v>14</v>
      </c>
      <c r="E41" s="82">
        <f t="shared" si="1"/>
        <v>4.0199999999999996</v>
      </c>
      <c r="F41" s="83">
        <f t="shared" si="8"/>
        <v>3.4825870646766175</v>
      </c>
      <c r="G41" s="83">
        <f t="shared" ca="1" si="2"/>
        <v>5.2935323383084585</v>
      </c>
      <c r="H41" s="81">
        <f t="shared" ca="1" si="9"/>
        <v>2.6447368421052628</v>
      </c>
      <c r="I41" s="84">
        <f ca="1">IF($T$18="店舗用ｲﾝﾊﾞｰﾀｰ機",OFFSET(店舗用ｲﾝﾊﾞｰﾀｰ機!I16,0,$T$26-1995),IF($T$18="ﾋﾞﾙﾏﾙﾁ用ｲﾝﾊﾞｰﾀｰ機",OFFSET(ﾋﾞﾙﾏﾙﾁ用ｲﾝﾊﾞｰﾀｰ機!I16,0,$T$26-1995),IF($T$18="設備用ｲﾝﾊﾞｰﾀｰ機",OFFSET(設備用ｲﾝﾊﾞｰﾀｰ機!I16,0,$T$26-1995),IF($T$18="非ｲﾝﾊﾞｰﾀｰ(定速)機",OFFSET('非ｲﾝﾊﾞｰﾀｰ(定速)機'!I16,0,$T$26-1995)))))</f>
        <v>1.52</v>
      </c>
      <c r="J41" s="84">
        <f ca="1">IF($T$18="店舗用ｲﾝﾊﾞｰﾀｰ機",OFFSET(店舗用ｲﾝﾊﾞｰﾀｰ機!I31,0,$T$26-1995),IF($T$18="ﾋﾞﾙﾏﾙﾁ用ｲﾝﾊﾞｰﾀｰ機",OFFSET(ﾋﾞﾙﾏﾙﾁ用ｲﾝﾊﾞｰﾀｰ機!I31,0,$T$26-1995),IF($T$18="設備用ｲﾝﾊﾞｰﾀｰ機",OFFSET(設備用ｲﾝﾊﾞｰﾀｰ機!I31,0,$T$26-1995),IF($T$18="非ｲﾝﾊﾞｰﾀｰ(定速)機",OFFSET('非ｲﾝﾊﾞｰﾀｰ(定速)機'!I31,0,$T$26-1995)))))</f>
        <v>1.4133333333333333</v>
      </c>
      <c r="K41" s="82">
        <f t="shared" si="3"/>
        <v>11.2</v>
      </c>
      <c r="L41" s="82">
        <f t="shared" si="4"/>
        <v>2.35</v>
      </c>
      <c r="M41" s="83">
        <f t="shared" si="10"/>
        <v>4.7659574468085104</v>
      </c>
      <c r="N41" s="83">
        <f t="shared" ca="1" si="5"/>
        <v>8.34995744680851</v>
      </c>
      <c r="O41" s="81">
        <f t="shared" ca="1" si="11"/>
        <v>1.341324200913242</v>
      </c>
      <c r="P41" s="84">
        <f ca="1">IF($W$18="店舗用ｲﾝﾊﾞｰﾀｰ機",OFFSET(店舗用ｲﾝﾊﾞｰﾀｰ機!I16,0,$W$26-1995),IF($W$18="ﾋﾞﾙﾏﾙﾁ用ｲﾝﾊﾞｰﾀｰ機",OFFSET(ﾋﾞﾙﾏﾙﾁ用ｲﾝﾊﾞｰﾀｰ機!I16,0,$W$26-1995),IF($W$18="設備用ｲﾝﾊﾞｰﾀｰ機",OFFSET(設備用ｲﾝﾊﾞｰﾀｰ機!I16,0,$W$26-1995),IF($W$18="非ｲﾝﾊﾞｰﾀｰ(定速)機",OFFSET('非ｲﾝﾊﾞｰﾀｰ(定速)機'!I16,0,$W$26-1995)))))</f>
        <v>1.752</v>
      </c>
      <c r="Q41" s="84">
        <f ca="1">IF($W$18="店舗用ｲﾝﾊﾞｰﾀｰ機",OFFSET(店舗用ｲﾝﾊﾞｰﾀｰ機!I31,0,$W$26-1995),IF($W$18="ﾋﾞﾙﾏﾙﾁ用ｲﾝﾊﾞｰﾀｰ機",OFFSET(ﾋﾞﾙﾏﾙﾁ用ｲﾝﾊﾞｰﾀｰ機!I31,0,$W$26-1995),IF($W$18="設備用ｲﾝﾊﾞｰﾀｰ機",OFFSET(設備用ｲﾝﾊﾞｰﾀｰ機!I31,0,$W$26-1995),IF($W$18="非ｲﾝﾊﾞｰﾀｰ(定速)機",OFFSET('非ｲﾝﾊﾞｰﾀｰ(定速)機'!I31,0,$W$26-1995)))))</f>
        <v>1.6506666666666667</v>
      </c>
      <c r="R41" s="84">
        <f>IF($T$13="戸建",各種パラメータ!O12,各種パラメータ!K12)</f>
        <v>0.27600000000000002</v>
      </c>
      <c r="S41" s="84">
        <f>IF($T$13="戸建",各種パラメータ!D12,各種パラメータ!C12)</f>
        <v>0.746</v>
      </c>
      <c r="T41" s="44">
        <v>20</v>
      </c>
      <c r="U41" s="44">
        <v>10</v>
      </c>
      <c r="V41" s="37">
        <f t="shared" si="12"/>
        <v>149.19999999999999</v>
      </c>
      <c r="W41" s="22">
        <f t="shared" ca="1" si="6"/>
        <v>108.90814736842104</v>
      </c>
      <c r="X41" s="22">
        <f t="shared" ca="1" si="7"/>
        <v>55.23465753424658</v>
      </c>
      <c r="Y41" s="59">
        <f t="shared" ca="1" si="13"/>
        <v>53.673489834174461</v>
      </c>
      <c r="Z41" s="48"/>
      <c r="AA41" s="60"/>
      <c r="AB41" s="60"/>
      <c r="AC41" s="60"/>
    </row>
    <row r="42" spans="1:32" ht="18" customHeight="1" thickBot="1" x14ac:dyDescent="0.45">
      <c r="A42" s="48"/>
      <c r="B42" s="85" t="s">
        <v>14</v>
      </c>
      <c r="C42" s="81" t="str">
        <f>IF($T$13="戸建",各種パラメータ!G13,各種パラメータ!F13)</f>
        <v>暖房</v>
      </c>
      <c r="D42" s="82">
        <f t="shared" si="0"/>
        <v>14</v>
      </c>
      <c r="E42" s="82">
        <f t="shared" si="1"/>
        <v>4.0199999999999996</v>
      </c>
      <c r="F42" s="83">
        <f t="shared" si="8"/>
        <v>3.4825870646766175</v>
      </c>
      <c r="G42" s="83">
        <f t="shared" ca="1" si="2"/>
        <v>5.1820895522388071</v>
      </c>
      <c r="H42" s="81">
        <f t="shared" ca="1" si="9"/>
        <v>2.7016129032258061</v>
      </c>
      <c r="I42" s="84">
        <f ca="1">IF($T$18="店舗用ｲﾝﾊﾞｰﾀｰ機",OFFSET(店舗用ｲﾝﾊﾞｰﾀｰ機!I17,0,$T$26-1995),IF($T$18="ﾋﾞﾙﾏﾙﾁ用ｲﾝﾊﾞｰﾀｰ機",OFFSET(ﾋﾞﾙﾏﾙﾁ用ｲﾝﾊﾞｰﾀｰ機!I17,0,$T$26-1995),IF($T$18="設備用ｲﾝﾊﾞｰﾀｰ機",OFFSET(設備用ｲﾝﾊﾞｰﾀｰ機!I17,0,$T$26-1995),IF($T$18="非ｲﾝﾊﾞｰﾀｰ(定速)機",OFFSET('非ｲﾝﾊﾞｰﾀｰ(定速)機'!I17,0,$T$26-1995)))))</f>
        <v>1.488</v>
      </c>
      <c r="J42" s="84">
        <f ca="1">IF($T$18="店舗用ｲﾝﾊﾞｰﾀｰ機",OFFSET(店舗用ｲﾝﾊﾞｰﾀｰ機!I32,0,$T$26-1995),IF($T$18="ﾋﾞﾙﾏﾙﾁ用ｲﾝﾊﾞｰﾀｰ機",OFFSET(ﾋﾞﾙﾏﾙﾁ用ｲﾝﾊﾞｰﾀｰ機!I32,0,$T$26-1995),IF($T$18="設備用ｲﾝﾊﾞｰﾀｰ機",OFFSET(設備用ｲﾝﾊﾞｰﾀｰ機!I32,0,$T$26-1995),IF($T$18="非ｲﾝﾊﾞｰﾀｰ(定速)機",OFFSET('非ｲﾝﾊﾞｰﾀｰ(定速)機'!I32,0,$T$26-1995)))))</f>
        <v>1.4400000000000002</v>
      </c>
      <c r="K42" s="82">
        <f t="shared" si="3"/>
        <v>11.2</v>
      </c>
      <c r="L42" s="82">
        <f t="shared" si="4"/>
        <v>2.35</v>
      </c>
      <c r="M42" s="83">
        <f t="shared" si="10"/>
        <v>4.7659574468085104</v>
      </c>
      <c r="N42" s="83">
        <f t="shared" ca="1" si="5"/>
        <v>8.1339007092198585</v>
      </c>
      <c r="O42" s="81">
        <f t="shared" ca="1" si="11"/>
        <v>1.3769531249999998</v>
      </c>
      <c r="P42" s="84">
        <f ca="1">IF($W$18="店舗用ｲﾝﾊﾞｰﾀｰ機",OFFSET(店舗用ｲﾝﾊﾞｰﾀｰ機!I17,0,$W$26-1995),IF($W$18="ﾋﾞﾙﾏﾙﾁ用ｲﾝﾊﾞｰﾀｰ機",OFFSET(ﾋﾞﾙﾏﾙﾁ用ｲﾝﾊﾞｰﾀｰ機!I17,0,$W$26-1995),IF($W$18="設備用ｲﾝﾊﾞｰﾀｰ機",OFFSET(設備用ｲﾝﾊﾞｰﾀｰ機!I17,0,$W$26-1995),IF($W$18="非ｲﾝﾊﾞｰﾀｰ(定速)機",OFFSET('非ｲﾝﾊﾞｰﾀｰ(定速)機'!I17,0,$W$26-1995)))))</f>
        <v>1.7066666666666668</v>
      </c>
      <c r="Q42" s="84">
        <f ca="1">IF($W$18="店舗用ｲﾝﾊﾞｰﾀｰ機",OFFSET(店舗用ｲﾝﾊﾞｰﾀｰ機!I32,0,$W$26-1995),IF($W$18="ﾋﾞﾙﾏﾙﾁ用ｲﾝﾊﾞｰﾀｰ機",OFFSET(ﾋﾞﾙﾏﾙﾁ用ｲﾝﾊﾞｰﾀｰ機!I32,0,$W$26-1995),IF($W$18="設備用ｲﾝﾊﾞｰﾀｰ機",OFFSET(設備用ｲﾝﾊﾞｰﾀｰ機!I32,0,$W$26-1995),IF($W$18="非ｲﾝﾊﾞｰﾀｰ(定速)機",OFFSET('非ｲﾝﾊﾞｰﾀｰ(定速)機'!I32,0,$W$26-1995)))))</f>
        <v>1.6773333333333333</v>
      </c>
      <c r="R42" s="84">
        <f>IF($T$13="戸建",各種パラメータ!O13,各種パラメータ!K13)</f>
        <v>0.32</v>
      </c>
      <c r="S42" s="84">
        <f>IF($T$13="戸建",各種パラメータ!D13,各種パラメータ!C13)</f>
        <v>0.83799999999999997</v>
      </c>
      <c r="T42" s="44">
        <v>20</v>
      </c>
      <c r="U42" s="44">
        <v>10</v>
      </c>
      <c r="V42" s="37">
        <f t="shared" si="12"/>
        <v>167.59999999999997</v>
      </c>
      <c r="W42" s="22">
        <f t="shared" ca="1" si="6"/>
        <v>144.89290322580644</v>
      </c>
      <c r="X42" s="22">
        <f t="shared" ca="1" si="7"/>
        <v>73.848749999999981</v>
      </c>
      <c r="Y42" s="59">
        <f t="shared" ca="1" si="13"/>
        <v>71.044153225806454</v>
      </c>
      <c r="Z42" s="48"/>
      <c r="AA42" s="61" t="s">
        <v>109</v>
      </c>
      <c r="AB42" s="48"/>
      <c r="AC42" s="48"/>
    </row>
    <row r="43" spans="1:32" ht="18" customHeight="1" thickBot="1" x14ac:dyDescent="0.45">
      <c r="A43" s="48"/>
      <c r="B43" s="85" t="s">
        <v>15</v>
      </c>
      <c r="C43" s="81" t="str">
        <f>IF($T$13="戸建",各種パラメータ!G14,各種パラメータ!F14)</f>
        <v>暖房</v>
      </c>
      <c r="D43" s="82">
        <f t="shared" si="0"/>
        <v>14</v>
      </c>
      <c r="E43" s="82">
        <f t="shared" si="1"/>
        <v>4.0199999999999996</v>
      </c>
      <c r="F43" s="83">
        <f t="shared" si="8"/>
        <v>3.4825870646766175</v>
      </c>
      <c r="G43" s="83">
        <f t="shared" ca="1" si="2"/>
        <v>5.2563847429519086</v>
      </c>
      <c r="H43" s="81">
        <f t="shared" ca="1" si="9"/>
        <v>2.6634275618374552</v>
      </c>
      <c r="I43" s="84">
        <f ca="1">IF($T$18="店舗用ｲﾝﾊﾞｰﾀｰ機",OFFSET(店舗用ｲﾝﾊﾞｰﾀｰ機!I18,0,$T$26-1995),IF($T$18="ﾋﾞﾙﾏﾙﾁ用ｲﾝﾊﾞｰﾀｰ機",OFFSET(ﾋﾞﾙﾏﾙﾁ用ｲﾝﾊﾞｰﾀｰ機!I18,0,$T$26-1995),IF($T$18="設備用ｲﾝﾊﾞｰﾀｰ機",OFFSET(設備用ｲﾝﾊﾞｰﾀｰ機!I18,0,$T$26-1995),IF($T$18="非ｲﾝﾊﾞｰﾀｰ(定速)機",OFFSET('非ｲﾝﾊﾞｰﾀｰ(定速)機'!I18,0,$T$26-1995)))))</f>
        <v>1.5093333333333334</v>
      </c>
      <c r="J43" s="84">
        <f ca="1">IF($T$18="店舗用ｲﾝﾊﾞｰﾀｰ機",OFFSET(店舗用ｲﾝﾊﾞｰﾀｰ機!I33,0,$T$26-1995),IF($T$18="ﾋﾞﾙﾏﾙﾁ用ｲﾝﾊﾞｰﾀｰ機",OFFSET(ﾋﾞﾙﾏﾙﾁ用ｲﾝﾊﾞｰﾀｰ機!I33,0,$T$26-1995),IF($T$18="設備用ｲﾝﾊﾞｰﾀｰ機",OFFSET(設備用ｲﾝﾊﾞｰﾀｰ機!I33,0,$T$26-1995),IF($T$18="非ｲﾝﾊﾞｰﾀｰ(定速)機",OFFSET('非ｲﾝﾊﾞｰﾀｰ(定速)機'!I33,0,$T$26-1995)))))</f>
        <v>1.3973333333333333</v>
      </c>
      <c r="K43" s="82">
        <f t="shared" si="3"/>
        <v>11.2</v>
      </c>
      <c r="L43" s="82">
        <f t="shared" si="4"/>
        <v>2.35</v>
      </c>
      <c r="M43" s="83">
        <f t="shared" si="10"/>
        <v>4.7659574468085104</v>
      </c>
      <c r="N43" s="83">
        <f t="shared" ca="1" si="5"/>
        <v>8.2864113475177295</v>
      </c>
      <c r="O43" s="81">
        <f t="shared" ca="1" si="11"/>
        <v>1.3516104294478528</v>
      </c>
      <c r="P43" s="84">
        <f ca="1">IF($W$18="店舗用ｲﾝﾊﾞｰﾀｰ機",OFFSET(店舗用ｲﾝﾊﾞｰﾀｰ機!I18,0,$W$26-1995),IF($W$18="ﾋﾞﾙﾏﾙﾁ用ｲﾝﾊﾞｰﾀｰ機",OFFSET(ﾋﾞﾙﾏﾙﾁ用ｲﾝﾊﾞｰﾀｰ機!I18,0,$W$26-1995),IF($W$18="設備用ｲﾝﾊﾞｰﾀｰ機",OFFSET(設備用ｲﾝﾊﾞｰﾀｰ機!I18,0,$W$26-1995),IF($W$18="非ｲﾝﾊﾞｰﾀｰ(定速)機",OFFSET('非ｲﾝﾊﾞｰﾀｰ(定速)機'!I18,0,$W$26-1995)))))</f>
        <v>1.7386666666666666</v>
      </c>
      <c r="Q43" s="84">
        <f ca="1">IF($W$18="店舗用ｲﾝﾊﾞｰﾀｰ機",OFFSET(店舗用ｲﾝﾊﾞｰﾀｰ機!I33,0,$W$26-1995),IF($W$18="ﾋﾞﾙﾏﾙﾁ用ｲﾝﾊﾞｰﾀｰ機",OFFSET(ﾋﾞﾙﾏﾙﾁ用ｲﾝﾊﾞｰﾀｰ機!I33,0,$W$26-1995),IF($W$18="設備用ｲﾝﾊﾞｰﾀｰ機",OFFSET(設備用ｲﾝﾊﾞｰﾀｰ機!I33,0,$W$26-1995),IF($W$18="非ｲﾝﾊﾞｰﾀｰ(定速)機",OFFSET('非ｲﾝﾊﾞｰﾀｰ(定速)機'!I33,0,$W$26-1995)))))</f>
        <v>1.6346666666666667</v>
      </c>
      <c r="R43" s="84">
        <f>IF($T$13="戸建",各種パラメータ!O14,各種パラメータ!K14)</f>
        <v>0.28899999999999998</v>
      </c>
      <c r="S43" s="84">
        <f>IF($T$13="戸建",各種パラメータ!D14,各種パラメータ!C14)</f>
        <v>0.89500000000000002</v>
      </c>
      <c r="T43" s="44">
        <v>20</v>
      </c>
      <c r="U43" s="44">
        <v>10</v>
      </c>
      <c r="V43" s="37">
        <f t="shared" si="12"/>
        <v>179</v>
      </c>
      <c r="W43" s="22">
        <f t="shared" ca="1" si="6"/>
        <v>137.78177120141336</v>
      </c>
      <c r="X43" s="22">
        <f t="shared" ca="1" si="7"/>
        <v>69.920159125766872</v>
      </c>
      <c r="Y43" s="22">
        <f t="shared" ca="1" si="13"/>
        <v>67.861612075646491</v>
      </c>
      <c r="Z43" s="48"/>
      <c r="AA43" s="46">
        <f ca="1">(W45-X45)/W45*100</f>
        <v>50.197844257138534</v>
      </c>
      <c r="AB43" s="48" t="s">
        <v>107</v>
      </c>
      <c r="AC43" s="48"/>
      <c r="AE43" s="94" t="s">
        <v>116</v>
      </c>
      <c r="AF43" t="s">
        <v>110</v>
      </c>
    </row>
    <row r="44" spans="1:32" ht="18" customHeight="1" thickBot="1" x14ac:dyDescent="0.45">
      <c r="A44" s="48"/>
      <c r="B44" s="86" t="s">
        <v>16</v>
      </c>
      <c r="C44" s="87" t="str">
        <f>IF($T$13="戸建",各種パラメータ!G15,各種パラメータ!F15)</f>
        <v>暖房</v>
      </c>
      <c r="D44" s="88">
        <f t="shared" si="0"/>
        <v>14</v>
      </c>
      <c r="E44" s="88">
        <f t="shared" si="1"/>
        <v>4.0199999999999996</v>
      </c>
      <c r="F44" s="89">
        <f t="shared" si="8"/>
        <v>3.4825870646766175</v>
      </c>
      <c r="G44" s="89">
        <f t="shared" ca="1" si="2"/>
        <v>5.1170812603648432</v>
      </c>
      <c r="H44" s="87">
        <f t="shared" ca="1" si="9"/>
        <v>2.7359346642468236</v>
      </c>
      <c r="I44" s="90">
        <f ca="1">IF($T$18="店舗用ｲﾝﾊﾞｰﾀｰ機",OFFSET(店舗用ｲﾝﾊﾞｰﾀｰ機!I19,0,$T$26-1995),IF($T$18="ﾋﾞﾙﾏﾙﾁ用ｲﾝﾊﾞｰﾀｰ機",OFFSET(ﾋﾞﾙﾏﾙﾁ用ｲﾝﾊﾞｰﾀｰ機!I19,0,$T$26-1995),IF($T$18="設備用ｲﾝﾊﾞｰﾀｰ機",OFFSET(設備用ｲﾝﾊﾞｰﾀｰ機!I19,0,$T$26-1995),IF($T$18="非ｲﾝﾊﾞｰﾀｰ(定速)機",OFFSET('非ｲﾝﾊﾞｰﾀｰ(定速)機'!I19,0,$T$26-1995)))))</f>
        <v>1.4693333333333334</v>
      </c>
      <c r="J44" s="90">
        <f ca="1">IF($T$18="店舗用ｲﾝﾊﾞｰﾀｰ機",OFFSET(店舗用ｲﾝﾊﾞｰﾀｰ機!I34,0,$T$26-1995),IF($T$18="ﾋﾞﾙﾏﾙﾁ用ｲﾝﾊﾞｰﾀｰ機",OFFSET(ﾋﾞﾙﾏﾙﾁ用ｲﾝﾊﾞｰﾀｰ機!I34,0,$T$26-1995),IF($T$18="設備用ｲﾝﾊﾞｰﾀｰ機",OFFSET(設備用ｲﾝﾊﾞｰﾀｰ機!I34,0,$T$26-1995),IF($T$18="非ｲﾝﾊﾞｰﾀｰ(定速)機",OFFSET('非ｲﾝﾊﾞｰﾀｰ(定速)機'!I34,0,$T$26-1995)))))</f>
        <v>1.72</v>
      </c>
      <c r="K44" s="88">
        <f t="shared" si="3"/>
        <v>11.2</v>
      </c>
      <c r="L44" s="88">
        <f t="shared" si="4"/>
        <v>2.35</v>
      </c>
      <c r="M44" s="89">
        <f t="shared" si="10"/>
        <v>4.7659574468085104</v>
      </c>
      <c r="N44" s="89">
        <f t="shared" ca="1" si="5"/>
        <v>8.1339007092198585</v>
      </c>
      <c r="O44" s="87">
        <f t="shared" ca="1" si="11"/>
        <v>1.3769531249999998</v>
      </c>
      <c r="P44" s="90">
        <f ca="1">IF($W$18="店舗用ｲﾝﾊﾞｰﾀｰ機",OFFSET(店舗用ｲﾝﾊﾞｰﾀｰ機!I19,0,$W$26-1995),IF($W$18="ﾋﾞﾙﾏﾙﾁ用ｲﾝﾊﾞｰﾀｰ機",OFFSET(ﾋﾞﾙﾏﾙﾁ用ｲﾝﾊﾞｰﾀｰ機!I19,0,$W$26-1995),IF($W$18="設備用ｲﾝﾊﾞｰﾀｰ機",OFFSET(設備用ｲﾝﾊﾞｰﾀｰ機!I19,0,$W$26-1995),IF($W$18="非ｲﾝﾊﾞｰﾀｰ(定速)機",OFFSET('非ｲﾝﾊﾞｰﾀｰ(定速)機'!I19,0,$W$26-1995)))))</f>
        <v>1.7066666666666668</v>
      </c>
      <c r="Q44" s="90">
        <f ca="1">IF($W$18="店舗用ｲﾝﾊﾞｰﾀｰ機",OFFSET(店舗用ｲﾝﾊﾞｰﾀｰ機!I34,0,$W$26-1995),IF($W$18="ﾋﾞﾙﾏﾙﾁ用ｲﾝﾊﾞｰﾀｰ機",OFFSET(ﾋﾞﾙﾏﾙﾁ用ｲﾝﾊﾞｰﾀｰ機!I34,0,$W$26-1995),IF($W$18="設備用ｲﾝﾊﾞｰﾀｰ機",OFFSET(設備用ｲﾝﾊﾞｰﾀｰ機!I34,0,$W$26-1995),IF($W$18="非ｲﾝﾊﾞｰﾀｰ(定速)機",OFFSET('非ｲﾝﾊﾞｰﾀｰ(定速)機'!I34,0,$W$26-1995)))))</f>
        <v>2.0773333333333333</v>
      </c>
      <c r="R44" s="90">
        <f>IF($T$13="戸建",各種パラメータ!O15,各種パラメータ!K15)</f>
        <v>0.185</v>
      </c>
      <c r="S44" s="90">
        <f>IF($T$13="戸建",各種パラメータ!D15,各種パラメータ!C15)</f>
        <v>0.57799999999999996</v>
      </c>
      <c r="T44" s="45">
        <v>20</v>
      </c>
      <c r="U44" s="45">
        <v>10</v>
      </c>
      <c r="V44" s="39">
        <f t="shared" si="12"/>
        <v>115.6</v>
      </c>
      <c r="W44" s="40">
        <f t="shared" ca="1" si="6"/>
        <v>58.510698729582565</v>
      </c>
      <c r="X44" s="40">
        <f t="shared" ca="1" si="7"/>
        <v>29.447519531249995</v>
      </c>
      <c r="Y44" s="40">
        <f t="shared" ca="1" si="13"/>
        <v>29.06317919833257</v>
      </c>
      <c r="Z44" s="48"/>
      <c r="AA44" s="61" t="s">
        <v>67</v>
      </c>
      <c r="AB44" s="48"/>
      <c r="AC44" s="48"/>
    </row>
    <row r="45" spans="1:32" ht="23.25" customHeight="1" thickTop="1" thickBot="1" x14ac:dyDescent="0.45">
      <c r="A45" s="48"/>
      <c r="B45" s="91" t="s">
        <v>68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2"/>
      <c r="R45" s="92"/>
      <c r="S45" s="92"/>
      <c r="T45" s="24">
        <f>SUM(T33:T44)</f>
        <v>240</v>
      </c>
      <c r="U45" s="24">
        <f t="shared" ref="U45:V45" si="14">SUM(U33:U44)</f>
        <v>120</v>
      </c>
      <c r="V45" s="38">
        <f t="shared" si="14"/>
        <v>1748.6</v>
      </c>
      <c r="W45" s="25">
        <f ca="1">SUM(W33:W44)</f>
        <v>1734.6136967278435</v>
      </c>
      <c r="X45" s="25">
        <f ca="1">SUM(X33:X44)</f>
        <v>863.87501478140723</v>
      </c>
      <c r="Y45" s="25">
        <f ca="1">SUM(Y33:Y44)</f>
        <v>870.73868194643615</v>
      </c>
      <c r="Z45" s="53"/>
      <c r="AA45" s="47">
        <f ca="1">Y45*T29</f>
        <v>0.35003695014246733</v>
      </c>
      <c r="AB45" s="93" t="s">
        <v>69</v>
      </c>
      <c r="AC45" s="48"/>
    </row>
  </sheetData>
  <sheetProtection algorithmName="SHA-512" hashValue="5wp5s4TAGF/vx28NBxIsP1EMGNnIalMalgCpPGSnx/c/XvSSdbConUY/dZ96AbHn9J8P59Ppd5Z2y09MQa5pTg==" saltValue="4RSYu7BSOW7olTZo2fx8NA==" spinCount="100000" sheet="1" objects="1" scenarios="1" selectLockedCells="1"/>
  <mergeCells count="17">
    <mergeCell ref="AF19:AM20"/>
    <mergeCell ref="T20:U20"/>
    <mergeCell ref="W20:X20"/>
    <mergeCell ref="T15:U15"/>
    <mergeCell ref="W15:X15"/>
    <mergeCell ref="T16:U16"/>
    <mergeCell ref="W16:X16"/>
    <mergeCell ref="T17:U17"/>
    <mergeCell ref="W17:X17"/>
    <mergeCell ref="T21:U21"/>
    <mergeCell ref="W21:X21"/>
    <mergeCell ref="T28:X28"/>
    <mergeCell ref="T29:U29"/>
    <mergeCell ref="T18:U18"/>
    <mergeCell ref="W18:X18"/>
    <mergeCell ref="T19:U19"/>
    <mergeCell ref="W19:X19"/>
  </mergeCells>
  <phoneticPr fontId="1"/>
  <conditionalFormatting sqref="AA43">
    <cfRule type="cellIs" dxfId="1" priority="2" operator="lessThan">
      <formula>0.3</formula>
    </cfRule>
  </conditionalFormatting>
  <conditionalFormatting sqref="AG44">
    <cfRule type="cellIs" dxfId="0" priority="1" operator="lessThan">
      <formula>30</formula>
    </cfRule>
  </conditionalFormatting>
  <dataValidations count="3">
    <dataValidation type="list" allowBlank="1" showErrorMessage="1" sqref="T18:U18 W18:X18" xr:uid="{2537168F-48A3-4B92-BAB6-3C12B91332CA}">
      <formula1>"店舗用ｲﾝﾊﾞｰﾀｰ機,ﾋﾞﾙﾏﾙﾁ用ｲﾝﾊﾞｰﾀｰ機,設備用ｲﾝﾊﾞｰﾀｰ機,非ｲﾝﾊﾞｰﾀｰ(定速)機"</formula1>
    </dataValidation>
    <dataValidation type="list" allowBlank="1" showInputMessage="1" showErrorMessage="1" sqref="T13" xr:uid="{AFB5A627-D981-4099-8880-B301A66BACC4}">
      <formula1>"戸建,ビル"</formula1>
    </dataValidation>
    <dataValidation type="list" allowBlank="1" showInputMessage="1" showErrorMessage="1" sqref="W26 T26" xr:uid="{BECDF648-94AA-40B4-8C3C-FAE05E788BE0}">
      <formula1>"1995,1996,1997,1998,1999,2000,2001,2002,2003,2004,2005,2006,2007,2008,2009,2010,2011,2012,2013,2014,2015,2016,2017,2018,2019,2020,2021,2022,2023,2024,2025"</formula1>
    </dataValidation>
  </dataValidations>
  <hyperlinks>
    <hyperlink ref="AF29" r:id="rId1" display="https://policies.env.go.jp/earth/ghg-santeikohyo/files/calc/r07_denki_coefficient_rev.pdf" xr:uid="{B195B2D3-B92E-4E11-9FD0-EAE9AD7046B0}"/>
    <hyperlink ref="AF22" r:id="rId2" xr:uid="{93BDD5CB-A2E7-4081-9E7C-860341766E9E}"/>
  </hyperlinks>
  <pageMargins left="0.7" right="0.7" top="0.75" bottom="0.75" header="0.3" footer="0.3"/>
  <pageSetup paperSize="9" scale="89" orientation="portrait" verticalDpi="0" r:id="rId3"/>
  <colBreaks count="1" manualBreakCount="1">
    <brk id="3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334B-EAF1-4BBA-93C1-BBFD3C705CDA}">
  <sheetPr codeName="Sheet2"/>
  <dimension ref="B2:O15"/>
  <sheetViews>
    <sheetView workbookViewId="0">
      <selection activeCell="D15" sqref="D15"/>
    </sheetView>
  </sheetViews>
  <sheetFormatPr defaultRowHeight="18.75" x14ac:dyDescent="0.4"/>
  <cols>
    <col min="5" max="5" width="12.75" customWidth="1"/>
    <col min="6" max="7" width="10.375" customWidth="1"/>
    <col min="8" max="8" width="12.75" customWidth="1"/>
    <col min="12" max="12" width="10.625" customWidth="1"/>
  </cols>
  <sheetData>
    <row r="2" spans="2:15" x14ac:dyDescent="0.4">
      <c r="C2" t="s">
        <v>32</v>
      </c>
      <c r="F2" t="s">
        <v>33</v>
      </c>
      <c r="I2" s="14" t="s">
        <v>85</v>
      </c>
      <c r="J2" s="15"/>
      <c r="K2" s="15"/>
      <c r="M2" s="14" t="s">
        <v>86</v>
      </c>
      <c r="N2" s="15"/>
    </row>
    <row r="3" spans="2:15" ht="19.5" thickBot="1" x14ac:dyDescent="0.45">
      <c r="C3" t="s">
        <v>75</v>
      </c>
      <c r="D3" t="s">
        <v>87</v>
      </c>
      <c r="F3" t="s">
        <v>75</v>
      </c>
      <c r="G3" t="s">
        <v>76</v>
      </c>
      <c r="I3" s="3" t="s">
        <v>22</v>
      </c>
      <c r="J3" s="3" t="s">
        <v>23</v>
      </c>
      <c r="K3" s="3" t="s">
        <v>84</v>
      </c>
      <c r="M3" s="3" t="s">
        <v>22</v>
      </c>
      <c r="N3" s="3" t="s">
        <v>23</v>
      </c>
      <c r="O3" s="3" t="s">
        <v>84</v>
      </c>
    </row>
    <row r="4" spans="2:15" x14ac:dyDescent="0.4">
      <c r="B4" t="s">
        <v>5</v>
      </c>
      <c r="C4">
        <v>0.60199999999999998</v>
      </c>
      <c r="D4">
        <v>0.24299999999999999</v>
      </c>
      <c r="F4" s="26" t="s">
        <v>22</v>
      </c>
      <c r="G4" s="26" t="s">
        <v>22</v>
      </c>
      <c r="I4" s="26">
        <v>0.187</v>
      </c>
      <c r="J4">
        <v>0</v>
      </c>
      <c r="K4" s="28">
        <v>0.187</v>
      </c>
      <c r="M4" s="26">
        <v>0.14299999999999999</v>
      </c>
      <c r="N4">
        <v>0.115</v>
      </c>
      <c r="O4" s="28">
        <v>0.14299999999999999</v>
      </c>
    </row>
    <row r="5" spans="2:15" x14ac:dyDescent="0.4">
      <c r="B5" t="s">
        <v>6</v>
      </c>
      <c r="C5">
        <v>0.97399999999999998</v>
      </c>
      <c r="D5">
        <v>0.67400000000000004</v>
      </c>
      <c r="F5" s="26" t="s">
        <v>22</v>
      </c>
      <c r="G5" s="26" t="s">
        <v>22</v>
      </c>
      <c r="I5" s="26">
        <v>0.30399999999999999</v>
      </c>
      <c r="J5">
        <v>0</v>
      </c>
      <c r="K5" s="29">
        <v>0.30399999999999999</v>
      </c>
      <c r="M5" s="26">
        <v>0.23</v>
      </c>
      <c r="N5">
        <v>0</v>
      </c>
      <c r="O5" s="29">
        <v>0.23</v>
      </c>
    </row>
    <row r="6" spans="2:15" x14ac:dyDescent="0.4">
      <c r="B6" t="s">
        <v>7</v>
      </c>
      <c r="C6">
        <v>0.996</v>
      </c>
      <c r="D6">
        <v>0.88400000000000001</v>
      </c>
      <c r="F6" s="26" t="s">
        <v>22</v>
      </c>
      <c r="G6" s="26" t="s">
        <v>22</v>
      </c>
      <c r="I6" s="26">
        <v>0.41699999999999998</v>
      </c>
      <c r="J6">
        <v>0</v>
      </c>
      <c r="K6" s="29">
        <v>0.41699999999999998</v>
      </c>
      <c r="M6" s="26">
        <v>0.33400000000000002</v>
      </c>
      <c r="N6">
        <v>0</v>
      </c>
      <c r="O6" s="29">
        <v>0.33400000000000002</v>
      </c>
    </row>
    <row r="7" spans="2:15" x14ac:dyDescent="0.4">
      <c r="B7" t="s">
        <v>8</v>
      </c>
      <c r="C7">
        <v>1</v>
      </c>
      <c r="D7">
        <v>1</v>
      </c>
      <c r="F7" s="26" t="s">
        <v>22</v>
      </c>
      <c r="G7" s="26" t="s">
        <v>22</v>
      </c>
      <c r="I7" s="26">
        <v>0.66600000000000004</v>
      </c>
      <c r="J7">
        <v>0</v>
      </c>
      <c r="K7" s="29">
        <v>0.66600000000000004</v>
      </c>
      <c r="M7" s="26">
        <v>0.58399999999999996</v>
      </c>
      <c r="N7">
        <v>0</v>
      </c>
      <c r="O7" s="29">
        <v>0.58399999999999996</v>
      </c>
    </row>
    <row r="8" spans="2:15" x14ac:dyDescent="0.4">
      <c r="B8" t="s">
        <v>9</v>
      </c>
      <c r="C8">
        <v>1</v>
      </c>
      <c r="D8">
        <v>1</v>
      </c>
      <c r="F8" s="26" t="s">
        <v>22</v>
      </c>
      <c r="G8" s="26" t="s">
        <v>22</v>
      </c>
      <c r="I8" s="26">
        <v>0.70399999999999996</v>
      </c>
      <c r="J8">
        <v>0</v>
      </c>
      <c r="K8" s="29">
        <v>0.70399999999999996</v>
      </c>
      <c r="M8" s="26">
        <v>0.626</v>
      </c>
      <c r="N8">
        <v>0</v>
      </c>
      <c r="O8" s="29">
        <v>0.626</v>
      </c>
    </row>
    <row r="9" spans="2:15" x14ac:dyDescent="0.4">
      <c r="B9" t="s">
        <v>10</v>
      </c>
      <c r="C9">
        <v>1</v>
      </c>
      <c r="D9">
        <v>0.98899999999999999</v>
      </c>
      <c r="F9" s="26" t="s">
        <v>22</v>
      </c>
      <c r="G9" s="26" t="s">
        <v>22</v>
      </c>
      <c r="I9" s="26">
        <v>0.57499999999999996</v>
      </c>
      <c r="J9">
        <v>0</v>
      </c>
      <c r="K9" s="29">
        <v>0.57499999999999996</v>
      </c>
      <c r="M9" s="26">
        <v>0.46600000000000003</v>
      </c>
      <c r="N9">
        <v>0</v>
      </c>
      <c r="O9" s="29">
        <v>0.46600000000000003</v>
      </c>
    </row>
    <row r="10" spans="2:15" x14ac:dyDescent="0.4">
      <c r="B10" t="s">
        <v>11</v>
      </c>
      <c r="C10">
        <v>0.96199999999999997</v>
      </c>
      <c r="D10">
        <v>0.70899999999999996</v>
      </c>
      <c r="F10" s="26" t="s">
        <v>22</v>
      </c>
      <c r="G10" s="26" t="s">
        <v>22</v>
      </c>
      <c r="I10" s="26">
        <v>0.29699999999999999</v>
      </c>
      <c r="J10">
        <v>0</v>
      </c>
      <c r="K10" s="29">
        <v>0.29699999999999999</v>
      </c>
      <c r="M10" s="26">
        <v>0.224</v>
      </c>
      <c r="N10">
        <v>0</v>
      </c>
      <c r="O10" s="29">
        <v>0.224</v>
      </c>
    </row>
    <row r="11" spans="2:15" x14ac:dyDescent="0.4">
      <c r="B11" t="s">
        <v>12</v>
      </c>
      <c r="C11">
        <v>0.53600000000000003</v>
      </c>
      <c r="D11">
        <v>0.187</v>
      </c>
      <c r="F11" s="26" t="s">
        <v>22</v>
      </c>
      <c r="G11" s="27" t="s">
        <v>23</v>
      </c>
      <c r="I11" s="26">
        <v>0.18</v>
      </c>
      <c r="J11">
        <v>5.0999999999999997E-2</v>
      </c>
      <c r="K11" s="29">
        <v>0.18</v>
      </c>
      <c r="M11">
        <v>0.13700000000000001</v>
      </c>
      <c r="N11" s="27">
        <v>0.14099999999999999</v>
      </c>
      <c r="O11" s="30">
        <v>0.14099999999999999</v>
      </c>
    </row>
    <row r="12" spans="2:15" x14ac:dyDescent="0.4">
      <c r="B12" t="s">
        <v>13</v>
      </c>
      <c r="C12">
        <v>0.46200000000000002</v>
      </c>
      <c r="D12">
        <v>0.746</v>
      </c>
      <c r="F12" s="27" t="s">
        <v>23</v>
      </c>
      <c r="G12" s="27" t="s">
        <v>23</v>
      </c>
      <c r="I12">
        <v>7.8E-2</v>
      </c>
      <c r="J12" s="27">
        <v>0.13300000000000001</v>
      </c>
      <c r="K12" s="30">
        <v>0.13300000000000001</v>
      </c>
      <c r="M12">
        <v>0</v>
      </c>
      <c r="N12" s="27">
        <v>0.27600000000000002</v>
      </c>
      <c r="O12" s="30">
        <v>0.27600000000000002</v>
      </c>
    </row>
    <row r="13" spans="2:15" x14ac:dyDescent="0.4">
      <c r="B13" t="s">
        <v>14</v>
      </c>
      <c r="C13">
        <v>0.60099999999999998</v>
      </c>
      <c r="D13">
        <v>0.83799999999999997</v>
      </c>
      <c r="F13" s="27" t="s">
        <v>23</v>
      </c>
      <c r="G13" s="27" t="s">
        <v>23</v>
      </c>
      <c r="I13">
        <v>5.8000000000000003E-2</v>
      </c>
      <c r="J13" s="27">
        <v>0.158</v>
      </c>
      <c r="K13" s="30">
        <v>0.158</v>
      </c>
      <c r="M13">
        <v>0</v>
      </c>
      <c r="N13" s="27">
        <v>0.32</v>
      </c>
      <c r="O13" s="30">
        <v>0.32</v>
      </c>
    </row>
    <row r="14" spans="2:15" x14ac:dyDescent="0.4">
      <c r="B14" t="s">
        <v>15</v>
      </c>
      <c r="C14">
        <v>0.58299999999999996</v>
      </c>
      <c r="D14">
        <v>0.89500000000000002</v>
      </c>
      <c r="F14" s="27" t="s">
        <v>23</v>
      </c>
      <c r="G14" s="27" t="s">
        <v>23</v>
      </c>
      <c r="I14">
        <v>0</v>
      </c>
      <c r="J14" s="27">
        <v>0.11899999999999999</v>
      </c>
      <c r="K14" s="30">
        <v>0.11899999999999999</v>
      </c>
      <c r="M14">
        <v>0</v>
      </c>
      <c r="N14" s="27">
        <v>0.28899999999999998</v>
      </c>
      <c r="O14" s="30">
        <v>0.28899999999999998</v>
      </c>
    </row>
    <row r="15" spans="2:15" ht="19.5" thickBot="1" x14ac:dyDescent="0.45">
      <c r="B15" t="s">
        <v>16</v>
      </c>
      <c r="C15">
        <v>8.3000000000000004E-2</v>
      </c>
      <c r="D15">
        <v>0.57799999999999996</v>
      </c>
      <c r="F15" s="26" t="s">
        <v>22</v>
      </c>
      <c r="G15" s="27" t="s">
        <v>23</v>
      </c>
      <c r="I15" s="26">
        <v>0.151</v>
      </c>
      <c r="J15">
        <v>7.9000000000000001E-2</v>
      </c>
      <c r="K15" s="31">
        <v>0.151</v>
      </c>
      <c r="M15">
        <v>9.5000000000000001E-2</v>
      </c>
      <c r="N15" s="27">
        <v>0.185</v>
      </c>
      <c r="O15" s="32">
        <v>0.185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DF29-268F-407F-8490-3492900E7D87}">
  <sheetPr codeName="Sheet3"/>
  <dimension ref="B2:AM36"/>
  <sheetViews>
    <sheetView topLeftCell="A4" workbookViewId="0">
      <pane xSplit="8" topLeftCell="I1" activePane="topRight" state="frozen"/>
      <selection activeCell="D15" sqref="D15"/>
      <selection pane="topRight" activeCell="D15" sqref="D15"/>
    </sheetView>
  </sheetViews>
  <sheetFormatPr defaultRowHeight="18.75" x14ac:dyDescent="0.4"/>
  <cols>
    <col min="1" max="3" width="10.125" customWidth="1"/>
    <col min="4" max="6" width="9" customWidth="1"/>
    <col min="8" max="8" width="9" style="4"/>
  </cols>
  <sheetData>
    <row r="2" spans="2:39" x14ac:dyDescent="0.4">
      <c r="O2">
        <v>2000</v>
      </c>
    </row>
    <row r="3" spans="2:39" x14ac:dyDescent="0.4"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  <c r="Q3" s="4">
        <f ca="1">OFFSET(I8,0,O2-1995)</f>
        <v>1.536</v>
      </c>
    </row>
    <row r="4" spans="2:39" x14ac:dyDescent="0.4">
      <c r="I4">
        <v>6</v>
      </c>
      <c r="J4">
        <v>1.6</v>
      </c>
      <c r="K4">
        <f>I4/J4</f>
        <v>3.75</v>
      </c>
      <c r="L4" s="1">
        <v>5.13</v>
      </c>
      <c r="M4">
        <f>L4/K4</f>
        <v>1.3679999999999999</v>
      </c>
    </row>
    <row r="6" spans="2:39" x14ac:dyDescent="0.4">
      <c r="D6" t="s">
        <v>19</v>
      </c>
      <c r="I6" s="10" t="s">
        <v>4</v>
      </c>
      <c r="J6" s="16" t="s">
        <v>27</v>
      </c>
      <c r="K6" s="7"/>
      <c r="L6" s="7"/>
    </row>
    <row r="7" spans="2:39" x14ac:dyDescent="0.4">
      <c r="D7" s="2" t="s">
        <v>17</v>
      </c>
      <c r="E7" s="2" t="s">
        <v>18</v>
      </c>
      <c r="F7" s="2" t="s">
        <v>21</v>
      </c>
      <c r="G7" s="12" t="s">
        <v>3</v>
      </c>
      <c r="H7" s="13" t="s">
        <v>4</v>
      </c>
      <c r="I7" s="8">
        <v>1995</v>
      </c>
      <c r="J7" s="8">
        <v>1996</v>
      </c>
      <c r="K7" s="8">
        <v>1997</v>
      </c>
      <c r="L7" s="8">
        <v>1998</v>
      </c>
      <c r="M7" s="8">
        <v>1999</v>
      </c>
      <c r="N7" s="8">
        <v>2000</v>
      </c>
      <c r="O7" s="8">
        <v>2001</v>
      </c>
      <c r="P7" s="8">
        <v>2002</v>
      </c>
      <c r="Q7" s="8">
        <v>2003</v>
      </c>
      <c r="R7" s="8">
        <v>2004</v>
      </c>
      <c r="S7" s="8">
        <v>2005</v>
      </c>
      <c r="T7" s="8">
        <v>2006</v>
      </c>
      <c r="U7" s="8">
        <v>2007</v>
      </c>
      <c r="V7" s="8">
        <v>2008</v>
      </c>
      <c r="W7" s="8">
        <v>2009</v>
      </c>
      <c r="X7" s="8">
        <v>2010</v>
      </c>
      <c r="Y7" s="8">
        <v>2011</v>
      </c>
      <c r="Z7" s="8">
        <v>2012</v>
      </c>
      <c r="AA7" s="8">
        <v>2013</v>
      </c>
      <c r="AB7" s="8">
        <v>2014</v>
      </c>
      <c r="AC7" s="8">
        <v>2015</v>
      </c>
      <c r="AD7" s="8">
        <v>2016</v>
      </c>
      <c r="AE7" s="8">
        <v>2017</v>
      </c>
      <c r="AF7" s="8">
        <v>2018</v>
      </c>
      <c r="AG7" s="8">
        <v>2019</v>
      </c>
      <c r="AH7" s="8">
        <v>2020</v>
      </c>
      <c r="AI7" s="8">
        <v>2021</v>
      </c>
      <c r="AJ7" s="8">
        <v>2022</v>
      </c>
      <c r="AK7" s="8">
        <v>2023</v>
      </c>
      <c r="AL7" s="8">
        <v>2024</v>
      </c>
      <c r="AM7" s="8">
        <v>2025</v>
      </c>
    </row>
    <row r="8" spans="2:39" x14ac:dyDescent="0.4">
      <c r="B8" t="s">
        <v>5</v>
      </c>
      <c r="C8" t="s">
        <v>22</v>
      </c>
      <c r="D8" s="11">
        <v>0.14299999999999999</v>
      </c>
      <c r="E8">
        <v>0.115</v>
      </c>
      <c r="F8">
        <v>0.24299999999999999</v>
      </c>
      <c r="G8" s="1">
        <v>7.76</v>
      </c>
      <c r="H8" s="5">
        <f>G8/$K$4</f>
        <v>2.0693333333333332</v>
      </c>
      <c r="I8" s="9">
        <v>0.65066666666666662</v>
      </c>
      <c r="J8" s="9">
        <v>1.536</v>
      </c>
      <c r="K8" s="9">
        <v>1.536</v>
      </c>
      <c r="L8" s="9">
        <v>1.536</v>
      </c>
      <c r="M8" s="9">
        <v>1.536</v>
      </c>
      <c r="N8" s="9">
        <v>1.536</v>
      </c>
      <c r="O8" s="9">
        <v>1.536</v>
      </c>
      <c r="P8" s="9">
        <v>1.536</v>
      </c>
      <c r="Q8" s="9">
        <v>1.536</v>
      </c>
      <c r="R8" s="9">
        <v>1.536</v>
      </c>
      <c r="S8" s="9">
        <v>1.536</v>
      </c>
      <c r="T8" s="9">
        <v>1.712</v>
      </c>
      <c r="U8" s="9">
        <v>1.712</v>
      </c>
      <c r="V8" s="9">
        <v>1.712</v>
      </c>
      <c r="W8" s="9">
        <v>1.712</v>
      </c>
      <c r="X8" s="9">
        <v>1.712</v>
      </c>
      <c r="Y8" s="9">
        <v>1.7253333333333332</v>
      </c>
      <c r="Z8" s="9">
        <v>1.9039999999999999</v>
      </c>
      <c r="AA8" s="9">
        <v>2.0106666666666668</v>
      </c>
      <c r="AB8" s="9">
        <v>1.9786666666666666</v>
      </c>
      <c r="AC8" s="9">
        <v>1.9200000000000002</v>
      </c>
      <c r="AD8" s="9">
        <v>1.9200000000000002</v>
      </c>
      <c r="AE8" s="9">
        <v>1.9200000000000002</v>
      </c>
      <c r="AF8" s="9">
        <v>1.9200000000000002</v>
      </c>
      <c r="AG8" s="9">
        <v>1.9200000000000002</v>
      </c>
      <c r="AH8" s="9">
        <v>1.9200000000000002</v>
      </c>
      <c r="AI8" s="9">
        <v>1.9200000000000002</v>
      </c>
      <c r="AJ8" s="9">
        <v>1.9200000000000002</v>
      </c>
      <c r="AK8" s="9">
        <v>1.9200000000000002</v>
      </c>
      <c r="AL8" s="9">
        <v>1.9200000000000002</v>
      </c>
      <c r="AM8" s="9">
        <v>2.0693333333333332</v>
      </c>
    </row>
    <row r="9" spans="2:39" x14ac:dyDescent="0.4">
      <c r="B9" t="s">
        <v>6</v>
      </c>
      <c r="C9" t="s">
        <v>22</v>
      </c>
      <c r="D9" s="11">
        <v>0.23</v>
      </c>
      <c r="E9">
        <v>0</v>
      </c>
      <c r="F9">
        <v>0.67400000000000004</v>
      </c>
      <c r="G9" s="1">
        <v>8.11</v>
      </c>
      <c r="H9" s="5">
        <f t="shared" ref="H9:H19" si="0">G9/$K$4</f>
        <v>2.1626666666666665</v>
      </c>
      <c r="I9" s="9">
        <v>0.73866666666666669</v>
      </c>
      <c r="J9" s="9">
        <v>1.6266666666666665</v>
      </c>
      <c r="K9" s="9">
        <v>1.6266666666666665</v>
      </c>
      <c r="L9" s="9">
        <v>1.6266666666666665</v>
      </c>
      <c r="M9" s="9">
        <v>1.6266666666666665</v>
      </c>
      <c r="N9" s="9">
        <v>1.6266666666666665</v>
      </c>
      <c r="O9" s="9">
        <v>1.6266666666666665</v>
      </c>
      <c r="P9" s="9">
        <v>1.6266666666666665</v>
      </c>
      <c r="Q9" s="9">
        <v>1.6266666666666665</v>
      </c>
      <c r="R9" s="9">
        <v>1.6266666666666665</v>
      </c>
      <c r="S9" s="9">
        <v>1.6266666666666665</v>
      </c>
      <c r="T9" s="9">
        <v>1.8026666666666666</v>
      </c>
      <c r="U9" s="9">
        <v>1.8026666666666666</v>
      </c>
      <c r="V9" s="9">
        <v>1.8026666666666666</v>
      </c>
      <c r="W9" s="9">
        <v>1.8026666666666666</v>
      </c>
      <c r="X9" s="9">
        <v>1.8026666666666666</v>
      </c>
      <c r="Y9" s="9">
        <v>1.8159999999999998</v>
      </c>
      <c r="Z9" s="9">
        <v>1.9973333333333334</v>
      </c>
      <c r="AA9" s="9">
        <v>2.1013333333333333</v>
      </c>
      <c r="AB9" s="9">
        <v>2.0720000000000001</v>
      </c>
      <c r="AC9" s="9">
        <v>2.0106666666666668</v>
      </c>
      <c r="AD9" s="9">
        <v>2.0106666666666668</v>
      </c>
      <c r="AE9" s="9">
        <v>2.0106666666666668</v>
      </c>
      <c r="AF9" s="9">
        <v>2.0106666666666668</v>
      </c>
      <c r="AG9" s="9">
        <v>2.0106666666666668</v>
      </c>
      <c r="AH9" s="9">
        <v>2.0106666666666668</v>
      </c>
      <c r="AI9" s="9">
        <v>2.0106666666666668</v>
      </c>
      <c r="AJ9" s="9">
        <v>2.0106666666666668</v>
      </c>
      <c r="AK9" s="9">
        <v>2.0106666666666668</v>
      </c>
      <c r="AL9" s="9">
        <v>2.0106666666666668</v>
      </c>
      <c r="AM9" s="9">
        <v>2.1626666666666665</v>
      </c>
    </row>
    <row r="10" spans="2:39" x14ac:dyDescent="0.4">
      <c r="B10" t="s">
        <v>7</v>
      </c>
      <c r="C10" t="s">
        <v>22</v>
      </c>
      <c r="D10" s="11">
        <v>0.33400000000000002</v>
      </c>
      <c r="E10">
        <v>0</v>
      </c>
      <c r="F10">
        <v>0.88400000000000001</v>
      </c>
      <c r="G10" s="1">
        <v>7.69</v>
      </c>
      <c r="H10" s="5">
        <f t="shared" si="0"/>
        <v>2.0506666666666669</v>
      </c>
      <c r="I10" s="9">
        <v>0.78400000000000003</v>
      </c>
      <c r="J10" s="9">
        <v>1.5760000000000001</v>
      </c>
      <c r="K10" s="9">
        <v>1.5760000000000001</v>
      </c>
      <c r="L10" s="9">
        <v>1.5760000000000001</v>
      </c>
      <c r="M10" s="9">
        <v>1.5760000000000001</v>
      </c>
      <c r="N10" s="9">
        <v>1.5760000000000001</v>
      </c>
      <c r="O10" s="9">
        <v>1.5760000000000001</v>
      </c>
      <c r="P10" s="9">
        <v>1.5760000000000001</v>
      </c>
      <c r="Q10" s="9">
        <v>1.5760000000000001</v>
      </c>
      <c r="R10" s="9">
        <v>1.5760000000000001</v>
      </c>
      <c r="S10" s="9">
        <v>1.5760000000000001</v>
      </c>
      <c r="T10" s="9">
        <v>1.7306666666666668</v>
      </c>
      <c r="U10" s="9">
        <v>1.7306666666666668</v>
      </c>
      <c r="V10" s="9">
        <v>1.7306666666666668</v>
      </c>
      <c r="W10" s="9">
        <v>1.7306666666666668</v>
      </c>
      <c r="X10" s="9">
        <v>1.7306666666666668</v>
      </c>
      <c r="Y10" s="9">
        <v>1.744</v>
      </c>
      <c r="Z10" s="9">
        <v>1.9039999999999999</v>
      </c>
      <c r="AA10" s="9">
        <v>1.9973333333333334</v>
      </c>
      <c r="AB10" s="9">
        <v>1.9706666666666666</v>
      </c>
      <c r="AC10" s="9">
        <v>1.9173333333333333</v>
      </c>
      <c r="AD10" s="9">
        <v>1.9173333333333333</v>
      </c>
      <c r="AE10" s="9">
        <v>1.9173333333333333</v>
      </c>
      <c r="AF10" s="9">
        <v>1.9173333333333333</v>
      </c>
      <c r="AG10" s="9">
        <v>1.9173333333333333</v>
      </c>
      <c r="AH10" s="9">
        <v>1.9173333333333333</v>
      </c>
      <c r="AI10" s="9">
        <v>1.9173333333333333</v>
      </c>
      <c r="AJ10" s="9">
        <v>1.9173333333333333</v>
      </c>
      <c r="AK10" s="9">
        <v>1.9173333333333333</v>
      </c>
      <c r="AL10" s="9">
        <v>1.9173333333333333</v>
      </c>
      <c r="AM10" s="9">
        <v>2.0506666666666669</v>
      </c>
    </row>
    <row r="11" spans="2:39" x14ac:dyDescent="0.4">
      <c r="B11" t="s">
        <v>8</v>
      </c>
      <c r="C11" t="s">
        <v>22</v>
      </c>
      <c r="D11" s="11">
        <v>0.58399999999999996</v>
      </c>
      <c r="E11">
        <v>0</v>
      </c>
      <c r="F11">
        <v>1</v>
      </c>
      <c r="G11" s="1">
        <v>6.21</v>
      </c>
      <c r="H11" s="5">
        <f t="shared" si="0"/>
        <v>1.6559999999999999</v>
      </c>
      <c r="I11" s="9">
        <v>0.8640000000000001</v>
      </c>
      <c r="J11" s="9">
        <v>1.3599999999999999</v>
      </c>
      <c r="K11" s="9">
        <v>1.3599999999999999</v>
      </c>
      <c r="L11" s="9">
        <v>1.3599999999999999</v>
      </c>
      <c r="M11" s="9">
        <v>1.3599999999999999</v>
      </c>
      <c r="N11" s="9">
        <v>1.3599999999999999</v>
      </c>
      <c r="O11" s="9">
        <v>1.3599999999999999</v>
      </c>
      <c r="P11" s="9">
        <v>1.3599999999999999</v>
      </c>
      <c r="Q11" s="9">
        <v>1.3599999999999999</v>
      </c>
      <c r="R11" s="9">
        <v>1.3599999999999999</v>
      </c>
      <c r="S11" s="9">
        <v>1.3599999999999999</v>
      </c>
      <c r="T11" s="9">
        <v>1.456</v>
      </c>
      <c r="U11" s="9">
        <v>1.456</v>
      </c>
      <c r="V11" s="9">
        <v>1.456</v>
      </c>
      <c r="W11" s="9">
        <v>1.456</v>
      </c>
      <c r="X11" s="9">
        <v>1.456</v>
      </c>
      <c r="Y11" s="9">
        <v>1.464</v>
      </c>
      <c r="Z11" s="9">
        <v>1.5626666666666666</v>
      </c>
      <c r="AA11" s="9">
        <v>1.6239999999999999</v>
      </c>
      <c r="AB11" s="9">
        <v>1.6053333333333333</v>
      </c>
      <c r="AC11" s="9">
        <v>1.5733333333333335</v>
      </c>
      <c r="AD11" s="9">
        <v>1.5733333333333335</v>
      </c>
      <c r="AE11" s="9">
        <v>1.5733333333333335</v>
      </c>
      <c r="AF11" s="9">
        <v>1.5733333333333335</v>
      </c>
      <c r="AG11" s="9">
        <v>1.5733333333333335</v>
      </c>
      <c r="AH11" s="9">
        <v>1.5733333333333335</v>
      </c>
      <c r="AI11" s="9">
        <v>1.5733333333333335</v>
      </c>
      <c r="AJ11" s="9">
        <v>1.5733333333333335</v>
      </c>
      <c r="AK11" s="9">
        <v>1.5733333333333335</v>
      </c>
      <c r="AL11" s="9">
        <v>1.5733333333333335</v>
      </c>
      <c r="AM11" s="9">
        <v>1.6559999999999999</v>
      </c>
    </row>
    <row r="12" spans="2:39" x14ac:dyDescent="0.4">
      <c r="B12" t="s">
        <v>9</v>
      </c>
      <c r="C12" t="s">
        <v>22</v>
      </c>
      <c r="D12" s="11">
        <v>0.626</v>
      </c>
      <c r="E12">
        <v>0</v>
      </c>
      <c r="F12">
        <v>1</v>
      </c>
      <c r="G12" s="1">
        <v>5.96</v>
      </c>
      <c r="H12" s="5">
        <f t="shared" si="0"/>
        <v>1.5893333333333333</v>
      </c>
      <c r="I12" s="9">
        <v>0.88</v>
      </c>
      <c r="J12" s="9">
        <v>1.3226666666666667</v>
      </c>
      <c r="K12" s="9">
        <v>1.3226666666666667</v>
      </c>
      <c r="L12" s="9">
        <v>1.3226666666666667</v>
      </c>
      <c r="M12" s="9">
        <v>1.3226666666666667</v>
      </c>
      <c r="N12" s="9">
        <v>1.3226666666666667</v>
      </c>
      <c r="O12" s="9">
        <v>1.3226666666666667</v>
      </c>
      <c r="P12" s="9">
        <v>1.3226666666666667</v>
      </c>
      <c r="Q12" s="9">
        <v>1.3226666666666667</v>
      </c>
      <c r="R12" s="9">
        <v>1.3226666666666667</v>
      </c>
      <c r="S12" s="9">
        <v>1.3226666666666667</v>
      </c>
      <c r="T12" s="9">
        <v>1.4106666666666667</v>
      </c>
      <c r="U12" s="9">
        <v>1.4106666666666667</v>
      </c>
      <c r="V12" s="9">
        <v>1.4106666666666667</v>
      </c>
      <c r="W12" s="9">
        <v>1.4106666666666667</v>
      </c>
      <c r="X12" s="9">
        <v>1.4106666666666667</v>
      </c>
      <c r="Y12" s="9">
        <v>1.4159999999999999</v>
      </c>
      <c r="Z12" s="9">
        <v>1.5066666666666668</v>
      </c>
      <c r="AA12" s="9">
        <v>1.5599999999999998</v>
      </c>
      <c r="AB12" s="9">
        <v>1.544</v>
      </c>
      <c r="AC12" s="9">
        <v>1.5146666666666666</v>
      </c>
      <c r="AD12" s="9">
        <v>1.5146666666666666</v>
      </c>
      <c r="AE12" s="9">
        <v>1.5146666666666666</v>
      </c>
      <c r="AF12" s="9">
        <v>1.5146666666666666</v>
      </c>
      <c r="AG12" s="9">
        <v>1.5146666666666666</v>
      </c>
      <c r="AH12" s="9">
        <v>1.5146666666666666</v>
      </c>
      <c r="AI12" s="9">
        <v>1.5146666666666666</v>
      </c>
      <c r="AJ12" s="9">
        <v>1.5146666666666666</v>
      </c>
      <c r="AK12" s="9">
        <v>1.5146666666666666</v>
      </c>
      <c r="AL12" s="9">
        <v>1.5146666666666666</v>
      </c>
      <c r="AM12" s="9">
        <v>1.5893333333333333</v>
      </c>
    </row>
    <row r="13" spans="2:39" x14ac:dyDescent="0.4">
      <c r="B13" t="s">
        <v>10</v>
      </c>
      <c r="C13" t="s">
        <v>22</v>
      </c>
      <c r="D13" s="11">
        <v>0.46600000000000003</v>
      </c>
      <c r="E13">
        <v>0</v>
      </c>
      <c r="F13">
        <v>0.98899999999999999</v>
      </c>
      <c r="G13" s="1">
        <v>6.91</v>
      </c>
      <c r="H13" s="5">
        <f t="shared" si="0"/>
        <v>1.8426666666666667</v>
      </c>
      <c r="I13" s="9">
        <v>0.82666666666666666</v>
      </c>
      <c r="J13" s="9">
        <v>1.4613333333333334</v>
      </c>
      <c r="K13" s="9">
        <v>1.4613333333333334</v>
      </c>
      <c r="L13" s="9">
        <v>1.4613333333333334</v>
      </c>
      <c r="M13" s="9">
        <v>1.4613333333333334</v>
      </c>
      <c r="N13" s="9">
        <v>1.4613333333333334</v>
      </c>
      <c r="O13" s="9">
        <v>1.4613333333333334</v>
      </c>
      <c r="P13" s="9">
        <v>1.4613333333333334</v>
      </c>
      <c r="Q13" s="9">
        <v>1.4613333333333334</v>
      </c>
      <c r="R13" s="9">
        <v>1.4613333333333334</v>
      </c>
      <c r="S13" s="9">
        <v>1.4613333333333334</v>
      </c>
      <c r="T13" s="9">
        <v>1.5866666666666667</v>
      </c>
      <c r="U13" s="9">
        <v>1.5866666666666667</v>
      </c>
      <c r="V13" s="9">
        <v>1.5866666666666667</v>
      </c>
      <c r="W13" s="9">
        <v>1.5866666666666667</v>
      </c>
      <c r="X13" s="9">
        <v>1.5866666666666667</v>
      </c>
      <c r="Y13" s="9">
        <v>1.5973333333333335</v>
      </c>
      <c r="Z13" s="9">
        <v>1.7253333333333332</v>
      </c>
      <c r="AA13" s="9">
        <v>1.8</v>
      </c>
      <c r="AB13" s="9">
        <v>1.7786666666666666</v>
      </c>
      <c r="AC13" s="9">
        <v>1.736</v>
      </c>
      <c r="AD13" s="9">
        <v>1.736</v>
      </c>
      <c r="AE13" s="9">
        <v>1.736</v>
      </c>
      <c r="AF13" s="9">
        <v>1.736</v>
      </c>
      <c r="AG13" s="9">
        <v>1.736</v>
      </c>
      <c r="AH13" s="9">
        <v>1.736</v>
      </c>
      <c r="AI13" s="9">
        <v>1.736</v>
      </c>
      <c r="AJ13" s="9">
        <v>1.736</v>
      </c>
      <c r="AK13" s="9">
        <v>1.736</v>
      </c>
      <c r="AL13" s="9">
        <v>1.736</v>
      </c>
      <c r="AM13" s="9">
        <v>1.8426666666666667</v>
      </c>
    </row>
    <row r="14" spans="2:39" x14ac:dyDescent="0.4">
      <c r="B14" t="s">
        <v>11</v>
      </c>
      <c r="C14" t="s">
        <v>22</v>
      </c>
      <c r="D14" s="11">
        <v>0.224</v>
      </c>
      <c r="E14">
        <v>0</v>
      </c>
      <c r="F14">
        <v>0.70899999999999996</v>
      </c>
      <c r="G14" s="1">
        <v>8.08</v>
      </c>
      <c r="H14" s="5">
        <f t="shared" si="0"/>
        <v>2.1546666666666665</v>
      </c>
      <c r="I14" s="9">
        <v>0.73066666666666669</v>
      </c>
      <c r="J14" s="9">
        <v>1.6213333333333333</v>
      </c>
      <c r="K14" s="9">
        <v>1.6213333333333333</v>
      </c>
      <c r="L14" s="9">
        <v>1.6213333333333333</v>
      </c>
      <c r="M14" s="9">
        <v>1.6213333333333333</v>
      </c>
      <c r="N14" s="9">
        <v>1.6213333333333333</v>
      </c>
      <c r="O14" s="9">
        <v>1.6213333333333333</v>
      </c>
      <c r="P14" s="9">
        <v>1.6213333333333333</v>
      </c>
      <c r="Q14" s="9">
        <v>1.6213333333333333</v>
      </c>
      <c r="R14" s="9">
        <v>1.6213333333333333</v>
      </c>
      <c r="S14" s="9">
        <v>1.6213333333333333</v>
      </c>
      <c r="T14" s="9">
        <v>1.7946666666666669</v>
      </c>
      <c r="U14" s="9">
        <v>1.7946666666666669</v>
      </c>
      <c r="V14" s="9">
        <v>1.7946666666666669</v>
      </c>
      <c r="W14" s="9">
        <v>1.7946666666666669</v>
      </c>
      <c r="X14" s="9">
        <v>1.7946666666666669</v>
      </c>
      <c r="Y14" s="9">
        <v>1.8106666666666666</v>
      </c>
      <c r="Z14" s="9">
        <v>1.992</v>
      </c>
      <c r="AA14" s="9">
        <v>2.0960000000000001</v>
      </c>
      <c r="AB14" s="9">
        <v>2.0666666666666669</v>
      </c>
      <c r="AC14" s="9">
        <v>2.0053333333333332</v>
      </c>
      <c r="AD14" s="9">
        <v>2.0053333333333332</v>
      </c>
      <c r="AE14" s="9">
        <v>2.0053333333333332</v>
      </c>
      <c r="AF14" s="9">
        <v>2.0053333333333332</v>
      </c>
      <c r="AG14" s="9">
        <v>2.0053333333333332</v>
      </c>
      <c r="AH14" s="9">
        <v>2.0053333333333332</v>
      </c>
      <c r="AI14" s="9">
        <v>2.0053333333333332</v>
      </c>
      <c r="AJ14" s="9">
        <v>2.0053333333333332</v>
      </c>
      <c r="AK14" s="9">
        <v>2.0053333333333332</v>
      </c>
      <c r="AL14" s="9">
        <v>2.0053333333333332</v>
      </c>
      <c r="AM14" s="9">
        <v>2.1546666666666665</v>
      </c>
    </row>
    <row r="15" spans="2:39" x14ac:dyDescent="0.4">
      <c r="B15" t="s">
        <v>12</v>
      </c>
      <c r="C15" t="s">
        <v>23</v>
      </c>
      <c r="D15">
        <v>0.13700000000000001</v>
      </c>
      <c r="E15" s="11">
        <v>0.14099999999999999</v>
      </c>
      <c r="F15">
        <v>0.187</v>
      </c>
      <c r="G15" s="1">
        <v>6.22</v>
      </c>
      <c r="H15" s="5">
        <f t="shared" si="0"/>
        <v>1.6586666666666665</v>
      </c>
      <c r="I15" s="9">
        <v>0.60533333333333339</v>
      </c>
      <c r="J15" s="9">
        <v>1.3679999999999999</v>
      </c>
      <c r="K15" s="9">
        <v>1.3679999999999999</v>
      </c>
      <c r="L15" s="9">
        <v>1.3679999999999999</v>
      </c>
      <c r="M15" s="9">
        <v>1.3679999999999999</v>
      </c>
      <c r="N15" s="9">
        <v>1.3679999999999999</v>
      </c>
      <c r="O15" s="9">
        <v>1.3679999999999999</v>
      </c>
      <c r="P15" s="9">
        <v>1.3679999999999999</v>
      </c>
      <c r="Q15" s="9">
        <v>1.3679999999999999</v>
      </c>
      <c r="R15" s="9">
        <v>1.3679999999999999</v>
      </c>
      <c r="S15" s="9">
        <v>1.3679999999999999</v>
      </c>
      <c r="T15" s="9">
        <v>1.4213333333333333</v>
      </c>
      <c r="U15" s="9">
        <v>1.4213333333333333</v>
      </c>
      <c r="V15" s="9">
        <v>1.4213333333333333</v>
      </c>
      <c r="W15" s="9">
        <v>1.4213333333333333</v>
      </c>
      <c r="X15" s="9">
        <v>1.4213333333333333</v>
      </c>
      <c r="Y15" s="9">
        <v>1.4506666666666668</v>
      </c>
      <c r="Z15" s="9">
        <v>1.496</v>
      </c>
      <c r="AA15" s="9">
        <v>1.5840000000000001</v>
      </c>
      <c r="AB15" s="9">
        <v>1.5840000000000001</v>
      </c>
      <c r="AC15" s="9">
        <v>1.6080000000000001</v>
      </c>
      <c r="AD15" s="9">
        <v>1.6</v>
      </c>
      <c r="AE15" s="9">
        <v>1.6</v>
      </c>
      <c r="AF15" s="9">
        <v>1.6</v>
      </c>
      <c r="AG15" s="9">
        <v>1.6</v>
      </c>
      <c r="AH15" s="9">
        <v>1.6</v>
      </c>
      <c r="AI15" s="9">
        <v>1.6</v>
      </c>
      <c r="AJ15" s="9">
        <v>1.6</v>
      </c>
      <c r="AK15" s="9">
        <v>1.6</v>
      </c>
      <c r="AL15" s="9">
        <v>1.6</v>
      </c>
      <c r="AM15" s="9">
        <v>1.6586666666666665</v>
      </c>
    </row>
    <row r="16" spans="2:39" x14ac:dyDescent="0.4">
      <c r="B16" t="s">
        <v>13</v>
      </c>
      <c r="C16" t="s">
        <v>23</v>
      </c>
      <c r="D16">
        <v>0</v>
      </c>
      <c r="E16" s="11">
        <v>0.27600000000000002</v>
      </c>
      <c r="F16">
        <v>0.746</v>
      </c>
      <c r="G16" s="1">
        <v>6.57</v>
      </c>
      <c r="H16" s="5">
        <f t="shared" si="0"/>
        <v>1.752</v>
      </c>
      <c r="I16" s="9">
        <v>0.72799999999999998</v>
      </c>
      <c r="J16" s="9">
        <v>1.4693333333333334</v>
      </c>
      <c r="K16" s="9">
        <v>1.4693333333333334</v>
      </c>
      <c r="L16" s="9">
        <v>1.4693333333333334</v>
      </c>
      <c r="M16" s="9">
        <v>1.4693333333333334</v>
      </c>
      <c r="N16" s="9">
        <v>1.4693333333333334</v>
      </c>
      <c r="O16" s="9">
        <v>1.4693333333333334</v>
      </c>
      <c r="P16" s="9">
        <v>1.4693333333333334</v>
      </c>
      <c r="Q16" s="9">
        <v>1.4693333333333334</v>
      </c>
      <c r="R16" s="9">
        <v>1.4693333333333334</v>
      </c>
      <c r="S16" s="9">
        <v>1.4693333333333334</v>
      </c>
      <c r="T16" s="9">
        <v>1.52</v>
      </c>
      <c r="U16" s="9">
        <v>1.52</v>
      </c>
      <c r="V16" s="9">
        <v>1.52</v>
      </c>
      <c r="W16" s="9">
        <v>1.52</v>
      </c>
      <c r="X16" s="9">
        <v>1.52</v>
      </c>
      <c r="Y16" s="9">
        <v>1.5493333333333332</v>
      </c>
      <c r="Z16" s="9">
        <v>1.5919999999999999</v>
      </c>
      <c r="AA16" s="9">
        <v>1.68</v>
      </c>
      <c r="AB16" s="9">
        <v>1.68</v>
      </c>
      <c r="AC16" s="9">
        <v>1.7013333333333334</v>
      </c>
      <c r="AD16" s="9">
        <v>1.6933333333333331</v>
      </c>
      <c r="AE16" s="9">
        <v>1.6933333333333331</v>
      </c>
      <c r="AF16" s="9">
        <v>1.6933333333333331</v>
      </c>
      <c r="AG16" s="9">
        <v>1.6933333333333331</v>
      </c>
      <c r="AH16" s="9">
        <v>1.6933333333333331</v>
      </c>
      <c r="AI16" s="9">
        <v>1.6933333333333331</v>
      </c>
      <c r="AJ16" s="9">
        <v>1.6933333333333331</v>
      </c>
      <c r="AK16" s="9">
        <v>1.6933333333333331</v>
      </c>
      <c r="AL16" s="9">
        <v>1.6933333333333331</v>
      </c>
      <c r="AM16" s="9">
        <v>1.752</v>
      </c>
    </row>
    <row r="17" spans="2:39" x14ac:dyDescent="0.4">
      <c r="B17" t="s">
        <v>14</v>
      </c>
      <c r="C17" t="s">
        <v>23</v>
      </c>
      <c r="D17">
        <v>0</v>
      </c>
      <c r="E17" s="11">
        <v>0.32</v>
      </c>
      <c r="F17">
        <v>0.83799999999999997</v>
      </c>
      <c r="G17" s="1">
        <v>6.4</v>
      </c>
      <c r="H17" s="5">
        <f t="shared" si="0"/>
        <v>1.7066666666666668</v>
      </c>
      <c r="I17" s="9">
        <v>0.74399999999999999</v>
      </c>
      <c r="J17" s="9">
        <v>1.4400000000000002</v>
      </c>
      <c r="K17" s="9">
        <v>1.4400000000000002</v>
      </c>
      <c r="L17" s="9">
        <v>1.4400000000000002</v>
      </c>
      <c r="M17" s="9">
        <v>1.4400000000000002</v>
      </c>
      <c r="N17" s="9">
        <v>1.4400000000000002</v>
      </c>
      <c r="O17" s="9">
        <v>1.4400000000000002</v>
      </c>
      <c r="P17" s="9">
        <v>1.4400000000000002</v>
      </c>
      <c r="Q17" s="9">
        <v>1.4400000000000002</v>
      </c>
      <c r="R17" s="9">
        <v>1.4400000000000002</v>
      </c>
      <c r="S17" s="9">
        <v>1.4400000000000002</v>
      </c>
      <c r="T17" s="9">
        <v>1.488</v>
      </c>
      <c r="U17" s="9">
        <v>1.488</v>
      </c>
      <c r="V17" s="9">
        <v>1.488</v>
      </c>
      <c r="W17" s="9">
        <v>1.488</v>
      </c>
      <c r="X17" s="9">
        <v>1.488</v>
      </c>
      <c r="Y17" s="9">
        <v>1.5146666666666666</v>
      </c>
      <c r="Z17" s="9">
        <v>1.5546666666666666</v>
      </c>
      <c r="AA17" s="9">
        <v>1.6373333333333333</v>
      </c>
      <c r="AB17" s="9">
        <v>1.6373333333333333</v>
      </c>
      <c r="AC17" s="9">
        <v>1.6586666666666665</v>
      </c>
      <c r="AD17" s="9">
        <v>1.6506666666666667</v>
      </c>
      <c r="AE17" s="9">
        <v>1.6506666666666667</v>
      </c>
      <c r="AF17" s="9">
        <v>1.6506666666666667</v>
      </c>
      <c r="AG17" s="9">
        <v>1.6506666666666667</v>
      </c>
      <c r="AH17" s="9">
        <v>1.6506666666666667</v>
      </c>
      <c r="AI17" s="9">
        <v>1.6506666666666667</v>
      </c>
      <c r="AJ17" s="9">
        <v>1.6506666666666667</v>
      </c>
      <c r="AK17" s="9">
        <v>1.6506666666666667</v>
      </c>
      <c r="AL17" s="9">
        <v>1.6506666666666667</v>
      </c>
      <c r="AM17" s="9">
        <v>1.7066666666666668</v>
      </c>
    </row>
    <row r="18" spans="2:39" x14ac:dyDescent="0.4">
      <c r="B18" t="s">
        <v>15</v>
      </c>
      <c r="C18" t="s">
        <v>23</v>
      </c>
      <c r="D18">
        <v>0</v>
      </c>
      <c r="E18" s="11">
        <v>0.28899999999999998</v>
      </c>
      <c r="F18">
        <v>0.89500000000000002</v>
      </c>
      <c r="G18" s="1">
        <v>6.52</v>
      </c>
      <c r="H18" s="5">
        <f t="shared" si="0"/>
        <v>1.7386666666666666</v>
      </c>
      <c r="I18" s="9">
        <v>0.73333333333333328</v>
      </c>
      <c r="J18" s="9">
        <v>1.4613333333333334</v>
      </c>
      <c r="K18" s="9">
        <v>1.4613333333333334</v>
      </c>
      <c r="L18" s="9">
        <v>1.4613333333333334</v>
      </c>
      <c r="M18" s="9">
        <v>1.4613333333333334</v>
      </c>
      <c r="N18" s="9">
        <v>1.4613333333333334</v>
      </c>
      <c r="O18" s="9">
        <v>1.4613333333333334</v>
      </c>
      <c r="P18" s="9">
        <v>1.4613333333333334</v>
      </c>
      <c r="Q18" s="9">
        <v>1.4613333333333334</v>
      </c>
      <c r="R18" s="9">
        <v>1.4613333333333334</v>
      </c>
      <c r="S18" s="9">
        <v>1.4613333333333334</v>
      </c>
      <c r="T18" s="9">
        <v>1.5093333333333334</v>
      </c>
      <c r="U18" s="9">
        <v>1.5093333333333334</v>
      </c>
      <c r="V18" s="9">
        <v>1.5093333333333334</v>
      </c>
      <c r="W18" s="9">
        <v>1.5093333333333334</v>
      </c>
      <c r="X18" s="9">
        <v>1.5093333333333334</v>
      </c>
      <c r="Y18" s="9">
        <v>1.5386666666666666</v>
      </c>
      <c r="Z18" s="9">
        <v>1.5813333333333333</v>
      </c>
      <c r="AA18" s="9">
        <v>1.6666666666666667</v>
      </c>
      <c r="AB18" s="9">
        <v>1.6666666666666667</v>
      </c>
      <c r="AC18" s="9">
        <v>1.6879999999999999</v>
      </c>
      <c r="AD18" s="9">
        <v>1.68</v>
      </c>
      <c r="AE18" s="9">
        <v>1.68</v>
      </c>
      <c r="AF18" s="9">
        <v>1.68</v>
      </c>
      <c r="AG18" s="9">
        <v>1.68</v>
      </c>
      <c r="AH18" s="9">
        <v>1.68</v>
      </c>
      <c r="AI18" s="9">
        <v>1.68</v>
      </c>
      <c r="AJ18" s="9">
        <v>1.68</v>
      </c>
      <c r="AK18" s="9">
        <v>1.68</v>
      </c>
      <c r="AL18" s="9">
        <v>1.68</v>
      </c>
      <c r="AM18" s="9">
        <v>1.7386666666666666</v>
      </c>
    </row>
    <row r="19" spans="2:39" x14ac:dyDescent="0.4">
      <c r="B19" t="s">
        <v>16</v>
      </c>
      <c r="C19" t="s">
        <v>23</v>
      </c>
      <c r="D19">
        <v>9.5</v>
      </c>
      <c r="E19" s="11">
        <v>0.185</v>
      </c>
      <c r="F19">
        <v>0.57799999999999996</v>
      </c>
      <c r="G19" s="1">
        <v>6.4</v>
      </c>
      <c r="H19" s="5">
        <f t="shared" si="0"/>
        <v>1.7066666666666668</v>
      </c>
      <c r="I19" s="9">
        <v>0.65066666666666662</v>
      </c>
      <c r="J19" s="9">
        <v>1.4159999999999999</v>
      </c>
      <c r="K19" s="9">
        <v>1.4159999999999999</v>
      </c>
      <c r="L19" s="9">
        <v>1.4159999999999999</v>
      </c>
      <c r="M19" s="9">
        <v>1.4159999999999999</v>
      </c>
      <c r="N19" s="9">
        <v>1.4159999999999999</v>
      </c>
      <c r="O19" s="9">
        <v>1.4159999999999999</v>
      </c>
      <c r="P19" s="9">
        <v>1.4159999999999999</v>
      </c>
      <c r="Q19" s="9">
        <v>1.4159999999999999</v>
      </c>
      <c r="R19" s="9">
        <v>1.4159999999999999</v>
      </c>
      <c r="S19" s="9">
        <v>1.4159999999999999</v>
      </c>
      <c r="T19" s="9">
        <v>1.4693333333333334</v>
      </c>
      <c r="U19" s="9">
        <v>1.4693333333333334</v>
      </c>
      <c r="V19" s="9">
        <v>1.4693333333333334</v>
      </c>
      <c r="W19" s="9">
        <v>1.4693333333333334</v>
      </c>
      <c r="X19" s="9">
        <v>1.4693333333333334</v>
      </c>
      <c r="Y19" s="9">
        <v>1.4986666666666666</v>
      </c>
      <c r="Z19" s="9">
        <v>1.544</v>
      </c>
      <c r="AA19" s="9">
        <v>1.6320000000000001</v>
      </c>
      <c r="AB19" s="9">
        <v>1.6320000000000001</v>
      </c>
      <c r="AC19" s="9">
        <v>1.6559999999999999</v>
      </c>
      <c r="AD19" s="9">
        <v>1.6479999999999999</v>
      </c>
      <c r="AE19" s="9">
        <v>1.6479999999999999</v>
      </c>
      <c r="AF19" s="9">
        <v>1.6479999999999999</v>
      </c>
      <c r="AG19" s="9">
        <v>1.6479999999999999</v>
      </c>
      <c r="AH19" s="9">
        <v>1.6479999999999999</v>
      </c>
      <c r="AI19" s="9">
        <v>1.6479999999999999</v>
      </c>
      <c r="AJ19" s="9">
        <v>1.6479999999999999</v>
      </c>
      <c r="AK19" s="9">
        <v>1.6479999999999999</v>
      </c>
      <c r="AL19" s="9">
        <v>1.6479999999999999</v>
      </c>
      <c r="AM19" s="9">
        <v>1.7066666666666668</v>
      </c>
    </row>
    <row r="20" spans="2:39" x14ac:dyDescent="0.4"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2:39" x14ac:dyDescent="0.4">
      <c r="D21" t="s">
        <v>20</v>
      </c>
      <c r="I21" s="10" t="s">
        <v>4</v>
      </c>
      <c r="J21" s="16" t="s">
        <v>24</v>
      </c>
      <c r="K21" s="7"/>
    </row>
    <row r="22" spans="2:39" x14ac:dyDescent="0.4">
      <c r="D22" s="6" t="s">
        <v>17</v>
      </c>
      <c r="E22" s="6" t="s">
        <v>18</v>
      </c>
      <c r="F22" s="6" t="s">
        <v>21</v>
      </c>
      <c r="G22" s="12" t="s">
        <v>3</v>
      </c>
      <c r="H22" s="13" t="s">
        <v>4</v>
      </c>
      <c r="I22" s="8">
        <v>1995</v>
      </c>
      <c r="J22" s="8">
        <v>1996</v>
      </c>
      <c r="K22" s="8">
        <v>1997</v>
      </c>
      <c r="L22" s="8">
        <v>1998</v>
      </c>
      <c r="M22" s="8">
        <v>1999</v>
      </c>
      <c r="N22" s="8">
        <v>2000</v>
      </c>
      <c r="O22" s="8">
        <v>2001</v>
      </c>
      <c r="P22" s="8">
        <v>2002</v>
      </c>
      <c r="Q22" s="8">
        <v>2003</v>
      </c>
      <c r="R22" s="8">
        <v>2004</v>
      </c>
      <c r="S22" s="8">
        <v>2005</v>
      </c>
      <c r="T22" s="8">
        <v>2006</v>
      </c>
      <c r="U22" s="8">
        <v>2007</v>
      </c>
      <c r="V22" s="8">
        <v>2008</v>
      </c>
      <c r="W22" s="8">
        <v>2009</v>
      </c>
      <c r="X22" s="8">
        <v>2010</v>
      </c>
      <c r="Y22" s="8">
        <v>2011</v>
      </c>
      <c r="Z22" s="8">
        <v>2012</v>
      </c>
      <c r="AA22" s="8">
        <v>2013</v>
      </c>
      <c r="AB22" s="8">
        <v>2014</v>
      </c>
      <c r="AC22" s="8">
        <v>2015</v>
      </c>
      <c r="AD22" s="8">
        <v>2016</v>
      </c>
      <c r="AE22" s="8">
        <v>2017</v>
      </c>
      <c r="AF22" s="8">
        <v>2018</v>
      </c>
      <c r="AG22" s="8">
        <v>2019</v>
      </c>
      <c r="AH22" s="8">
        <v>2020</v>
      </c>
      <c r="AI22" s="8">
        <v>2021</v>
      </c>
      <c r="AJ22" s="8">
        <v>2022</v>
      </c>
      <c r="AK22" s="8">
        <v>2023</v>
      </c>
      <c r="AL22" s="8">
        <v>2024</v>
      </c>
      <c r="AM22" s="8">
        <v>2025</v>
      </c>
    </row>
    <row r="23" spans="2:39" x14ac:dyDescent="0.4">
      <c r="B23" t="s">
        <v>5</v>
      </c>
      <c r="C23" t="s">
        <v>22</v>
      </c>
      <c r="D23" s="11">
        <v>0.187</v>
      </c>
      <c r="E23">
        <v>0</v>
      </c>
      <c r="F23">
        <v>0.60199999999999998</v>
      </c>
      <c r="G23" s="1">
        <v>7.94</v>
      </c>
      <c r="H23" s="5">
        <f>G23/$K$4</f>
        <v>2.1173333333333333</v>
      </c>
      <c r="I23" s="9">
        <v>0.69599999999999995</v>
      </c>
      <c r="J23" s="9">
        <v>1.5813333333333333</v>
      </c>
      <c r="K23" s="9">
        <v>1.5813333333333333</v>
      </c>
      <c r="L23" s="9">
        <v>1.5813333333333333</v>
      </c>
      <c r="M23" s="9">
        <v>1.5813333333333333</v>
      </c>
      <c r="N23" s="9">
        <v>1.5813333333333333</v>
      </c>
      <c r="O23" s="9">
        <v>1.5813333333333333</v>
      </c>
      <c r="P23" s="9">
        <v>1.5813333333333333</v>
      </c>
      <c r="Q23" s="9">
        <v>1.5813333333333333</v>
      </c>
      <c r="R23" s="9">
        <v>1.5813333333333333</v>
      </c>
      <c r="S23" s="9">
        <v>1.5813333333333333</v>
      </c>
      <c r="T23" s="9">
        <v>1.7573333333333332</v>
      </c>
      <c r="U23" s="9">
        <v>1.7573333333333332</v>
      </c>
      <c r="V23" s="9">
        <v>1.7573333333333332</v>
      </c>
      <c r="W23" s="9">
        <v>1.7573333333333332</v>
      </c>
      <c r="X23" s="9">
        <v>1.7573333333333332</v>
      </c>
      <c r="Y23" s="9">
        <v>1.7706666666666666</v>
      </c>
      <c r="Z23" s="9">
        <v>1.9520000000000002</v>
      </c>
      <c r="AA23" s="9">
        <v>2.056</v>
      </c>
      <c r="AB23" s="9">
        <v>2.0266666666666664</v>
      </c>
      <c r="AC23" s="9">
        <v>1.968</v>
      </c>
      <c r="AD23" s="9">
        <v>1.968</v>
      </c>
      <c r="AE23" s="9">
        <v>1.968</v>
      </c>
      <c r="AF23" s="9">
        <v>1.968</v>
      </c>
      <c r="AG23" s="9">
        <v>1.968</v>
      </c>
      <c r="AH23" s="9">
        <v>1.968</v>
      </c>
      <c r="AI23" s="9">
        <v>1.968</v>
      </c>
      <c r="AJ23" s="9">
        <v>1.968</v>
      </c>
      <c r="AK23" s="9">
        <v>1.968</v>
      </c>
      <c r="AL23" s="9">
        <v>1.968</v>
      </c>
      <c r="AM23" s="9">
        <v>2.1173333333333333</v>
      </c>
    </row>
    <row r="24" spans="2:39" x14ac:dyDescent="0.4">
      <c r="B24" t="s">
        <v>6</v>
      </c>
      <c r="C24" t="s">
        <v>22</v>
      </c>
      <c r="D24" s="11">
        <v>0.30399999999999999</v>
      </c>
      <c r="E24">
        <v>0</v>
      </c>
      <c r="F24">
        <v>0.97399999999999998</v>
      </c>
      <c r="G24" s="1">
        <v>7.87</v>
      </c>
      <c r="H24" s="5">
        <f t="shared" ref="H24:H34" si="1">G24/$K$4</f>
        <v>2.0986666666666669</v>
      </c>
      <c r="I24" s="9">
        <v>0.77600000000000002</v>
      </c>
      <c r="J24" s="9">
        <v>1.6</v>
      </c>
      <c r="K24" s="9">
        <v>1.6</v>
      </c>
      <c r="L24" s="9">
        <v>1.6</v>
      </c>
      <c r="M24" s="9">
        <v>1.6</v>
      </c>
      <c r="N24" s="9">
        <v>1.6</v>
      </c>
      <c r="O24" s="9">
        <v>1.6</v>
      </c>
      <c r="P24" s="9">
        <v>1.6</v>
      </c>
      <c r="Q24" s="9">
        <v>1.6</v>
      </c>
      <c r="R24" s="9">
        <v>1.6</v>
      </c>
      <c r="S24" s="9">
        <v>1.6</v>
      </c>
      <c r="T24" s="9">
        <v>1.7626666666666668</v>
      </c>
      <c r="U24" s="9">
        <v>1.7626666666666668</v>
      </c>
      <c r="V24" s="9">
        <v>1.7626666666666668</v>
      </c>
      <c r="W24" s="9">
        <v>1.7626666666666668</v>
      </c>
      <c r="X24" s="9">
        <v>1.7626666666666668</v>
      </c>
      <c r="Y24" s="9">
        <v>1.7786666666666666</v>
      </c>
      <c r="Z24" s="9">
        <v>1.944</v>
      </c>
      <c r="AA24" s="9">
        <v>2.0426666666666669</v>
      </c>
      <c r="AB24" s="9">
        <v>2.016</v>
      </c>
      <c r="AC24" s="9">
        <v>1.96</v>
      </c>
      <c r="AD24" s="9">
        <v>1.96</v>
      </c>
      <c r="AE24" s="9">
        <v>1.96</v>
      </c>
      <c r="AF24" s="9">
        <v>1.96</v>
      </c>
      <c r="AG24" s="9">
        <v>1.96</v>
      </c>
      <c r="AH24" s="9">
        <v>1.96</v>
      </c>
      <c r="AI24" s="9">
        <v>1.96</v>
      </c>
      <c r="AJ24" s="9">
        <v>1.96</v>
      </c>
      <c r="AK24" s="9">
        <v>1.96</v>
      </c>
      <c r="AL24" s="9">
        <v>1.96</v>
      </c>
      <c r="AM24" s="9">
        <v>2.0986666666666669</v>
      </c>
    </row>
    <row r="25" spans="2:39" x14ac:dyDescent="0.4">
      <c r="B25" t="s">
        <v>7</v>
      </c>
      <c r="C25" t="s">
        <v>22</v>
      </c>
      <c r="D25" s="11">
        <v>0.41699999999999998</v>
      </c>
      <c r="E25">
        <v>0</v>
      </c>
      <c r="F25">
        <v>0.996</v>
      </c>
      <c r="G25" s="1">
        <v>7.2</v>
      </c>
      <c r="H25" s="5">
        <f t="shared" si="1"/>
        <v>1.9200000000000002</v>
      </c>
      <c r="I25" s="9">
        <v>0.81066666666666665</v>
      </c>
      <c r="J25" s="9">
        <v>1.504</v>
      </c>
      <c r="K25" s="9">
        <v>1.504</v>
      </c>
      <c r="L25" s="9">
        <v>1.504</v>
      </c>
      <c r="M25" s="9">
        <v>1.504</v>
      </c>
      <c r="N25" s="9">
        <v>1.504</v>
      </c>
      <c r="O25" s="9">
        <v>1.504</v>
      </c>
      <c r="P25" s="9">
        <v>1.504</v>
      </c>
      <c r="Q25" s="9">
        <v>1.504</v>
      </c>
      <c r="R25" s="9">
        <v>1.504</v>
      </c>
      <c r="S25" s="9">
        <v>1.504</v>
      </c>
      <c r="T25" s="9">
        <v>1.6400000000000001</v>
      </c>
      <c r="U25" s="9">
        <v>1.6400000000000001</v>
      </c>
      <c r="V25" s="9">
        <v>1.6400000000000001</v>
      </c>
      <c r="W25" s="9">
        <v>1.6400000000000001</v>
      </c>
      <c r="X25" s="9">
        <v>1.6400000000000001</v>
      </c>
      <c r="Y25" s="9">
        <v>1.6506666666666667</v>
      </c>
      <c r="Z25" s="9">
        <v>1.792</v>
      </c>
      <c r="AA25" s="9">
        <v>1.8719999999999999</v>
      </c>
      <c r="AB25" s="9">
        <v>1.8506666666666667</v>
      </c>
      <c r="AC25" s="9">
        <v>1.8026666666666666</v>
      </c>
      <c r="AD25" s="9">
        <v>1.8026666666666666</v>
      </c>
      <c r="AE25" s="9">
        <v>1.8026666666666666</v>
      </c>
      <c r="AF25" s="9">
        <v>1.8026666666666666</v>
      </c>
      <c r="AG25" s="9">
        <v>1.8026666666666666</v>
      </c>
      <c r="AH25" s="9">
        <v>1.8026666666666666</v>
      </c>
      <c r="AI25" s="9">
        <v>1.8026666666666666</v>
      </c>
      <c r="AJ25" s="9">
        <v>1.8026666666666666</v>
      </c>
      <c r="AK25" s="9">
        <v>1.8026666666666666</v>
      </c>
      <c r="AL25" s="9">
        <v>1.8026666666666666</v>
      </c>
      <c r="AM25" s="9">
        <v>1.9200000000000002</v>
      </c>
    </row>
    <row r="26" spans="2:39" x14ac:dyDescent="0.4">
      <c r="B26" t="s">
        <v>8</v>
      </c>
      <c r="C26" t="s">
        <v>22</v>
      </c>
      <c r="D26" s="11">
        <v>0.66600000000000004</v>
      </c>
      <c r="E26">
        <v>0</v>
      </c>
      <c r="F26">
        <v>1</v>
      </c>
      <c r="G26" s="1">
        <v>5.72</v>
      </c>
      <c r="H26" s="5">
        <f t="shared" si="1"/>
        <v>1.5253333333333332</v>
      </c>
      <c r="I26" s="9">
        <v>0.89066666666666661</v>
      </c>
      <c r="J26" s="9">
        <v>1.288</v>
      </c>
      <c r="K26" s="9">
        <v>1.288</v>
      </c>
      <c r="L26" s="9">
        <v>1.288</v>
      </c>
      <c r="M26" s="9">
        <v>1.288</v>
      </c>
      <c r="N26" s="9">
        <v>1.288</v>
      </c>
      <c r="O26" s="9">
        <v>1.288</v>
      </c>
      <c r="P26" s="9">
        <v>1.288</v>
      </c>
      <c r="Q26" s="9">
        <v>1.288</v>
      </c>
      <c r="R26" s="9">
        <v>1.288</v>
      </c>
      <c r="S26" s="9">
        <v>1.288</v>
      </c>
      <c r="T26" s="9">
        <v>1.3653333333333333</v>
      </c>
      <c r="U26" s="9">
        <v>1.3653333333333333</v>
      </c>
      <c r="V26" s="9">
        <v>1.3653333333333333</v>
      </c>
      <c r="W26" s="9">
        <v>1.3653333333333333</v>
      </c>
      <c r="X26" s="9">
        <v>1.3653333333333333</v>
      </c>
      <c r="Y26" s="9">
        <v>1.3733333333333335</v>
      </c>
      <c r="Z26" s="9">
        <v>1.4533333333333334</v>
      </c>
      <c r="AA26" s="9">
        <v>1.4986666666666666</v>
      </c>
      <c r="AB26" s="9">
        <v>1.4853333333333334</v>
      </c>
      <c r="AC26" s="9">
        <v>1.4586666666666666</v>
      </c>
      <c r="AD26" s="9">
        <v>1.4586666666666666</v>
      </c>
      <c r="AE26" s="9">
        <v>1.4586666666666666</v>
      </c>
      <c r="AF26" s="9">
        <v>1.4586666666666666</v>
      </c>
      <c r="AG26" s="9">
        <v>1.4586666666666666</v>
      </c>
      <c r="AH26" s="9">
        <v>1.4586666666666666</v>
      </c>
      <c r="AI26" s="9">
        <v>1.4586666666666666</v>
      </c>
      <c r="AJ26" s="9">
        <v>1.4586666666666666</v>
      </c>
      <c r="AK26" s="9">
        <v>1.4586666666666666</v>
      </c>
      <c r="AL26" s="9">
        <v>1.4586666666666666</v>
      </c>
      <c r="AM26" s="9">
        <v>1.5253333333333332</v>
      </c>
    </row>
    <row r="27" spans="2:39" x14ac:dyDescent="0.4">
      <c r="B27" t="s">
        <v>9</v>
      </c>
      <c r="C27" t="s">
        <v>22</v>
      </c>
      <c r="D27" s="11">
        <v>0.70399999999999996</v>
      </c>
      <c r="E27">
        <v>0</v>
      </c>
      <c r="F27">
        <v>1</v>
      </c>
      <c r="G27" s="1">
        <v>5.5</v>
      </c>
      <c r="H27" s="5">
        <f t="shared" si="1"/>
        <v>1.4666666666666666</v>
      </c>
      <c r="I27" s="9">
        <v>0.90400000000000003</v>
      </c>
      <c r="J27" s="9">
        <v>1.256</v>
      </c>
      <c r="K27" s="9">
        <v>1.256</v>
      </c>
      <c r="L27" s="9">
        <v>1.256</v>
      </c>
      <c r="M27" s="9">
        <v>1.256</v>
      </c>
      <c r="N27" s="9">
        <v>1.256</v>
      </c>
      <c r="O27" s="9">
        <v>1.256</v>
      </c>
      <c r="P27" s="9">
        <v>1.256</v>
      </c>
      <c r="Q27" s="9">
        <v>1.256</v>
      </c>
      <c r="R27" s="9">
        <v>1.256</v>
      </c>
      <c r="S27" s="9">
        <v>1.256</v>
      </c>
      <c r="T27" s="9">
        <v>1.3226666666666667</v>
      </c>
      <c r="U27" s="9">
        <v>1.3226666666666667</v>
      </c>
      <c r="V27" s="9">
        <v>1.3226666666666667</v>
      </c>
      <c r="W27" s="9">
        <v>1.3226666666666667</v>
      </c>
      <c r="X27" s="9">
        <v>1.3226666666666667</v>
      </c>
      <c r="Y27" s="9">
        <v>1.3306666666666667</v>
      </c>
      <c r="Z27" s="9">
        <v>1.4</v>
      </c>
      <c r="AA27" s="9">
        <v>1.4426666666666668</v>
      </c>
      <c r="AB27" s="9">
        <v>1.4319999999999999</v>
      </c>
      <c r="AC27" s="9">
        <v>1.4080000000000001</v>
      </c>
      <c r="AD27" s="9">
        <v>1.4080000000000001</v>
      </c>
      <c r="AE27" s="9">
        <v>1.4080000000000001</v>
      </c>
      <c r="AF27" s="9">
        <v>1.4080000000000001</v>
      </c>
      <c r="AG27" s="9">
        <v>1.4080000000000001</v>
      </c>
      <c r="AH27" s="9">
        <v>1.4080000000000001</v>
      </c>
      <c r="AI27" s="9">
        <v>1.4080000000000001</v>
      </c>
      <c r="AJ27" s="9">
        <v>1.4080000000000001</v>
      </c>
      <c r="AK27" s="9">
        <v>1.4080000000000001</v>
      </c>
      <c r="AL27" s="9">
        <v>1.4080000000000001</v>
      </c>
      <c r="AM27" s="9">
        <v>1.4666666666666666</v>
      </c>
    </row>
    <row r="28" spans="2:39" x14ac:dyDescent="0.4">
      <c r="B28" t="s">
        <v>10</v>
      </c>
      <c r="C28" t="s">
        <v>22</v>
      </c>
      <c r="D28" s="11">
        <v>0.57499999999999996</v>
      </c>
      <c r="E28">
        <v>0</v>
      </c>
      <c r="F28">
        <v>1</v>
      </c>
      <c r="G28" s="1">
        <v>6.26</v>
      </c>
      <c r="H28" s="5">
        <f t="shared" si="1"/>
        <v>1.6693333333333333</v>
      </c>
      <c r="I28" s="9">
        <v>0.8640000000000001</v>
      </c>
      <c r="J28" s="9">
        <v>1.3679999999999999</v>
      </c>
      <c r="K28" s="9">
        <v>1.3679999999999999</v>
      </c>
      <c r="L28" s="9">
        <v>1.3679999999999999</v>
      </c>
      <c r="M28" s="9">
        <v>1.3679999999999999</v>
      </c>
      <c r="N28" s="9">
        <v>1.3679999999999999</v>
      </c>
      <c r="O28" s="9">
        <v>1.3679999999999999</v>
      </c>
      <c r="P28" s="9">
        <v>1.3679999999999999</v>
      </c>
      <c r="Q28" s="9">
        <v>1.3679999999999999</v>
      </c>
      <c r="R28" s="9">
        <v>1.3679999999999999</v>
      </c>
      <c r="S28" s="9">
        <v>1.3679999999999999</v>
      </c>
      <c r="T28" s="9">
        <v>1.4666666666666666</v>
      </c>
      <c r="U28" s="9">
        <v>1.4666666666666666</v>
      </c>
      <c r="V28" s="9">
        <v>1.4666666666666666</v>
      </c>
      <c r="W28" s="9">
        <v>1.4666666666666666</v>
      </c>
      <c r="X28" s="9">
        <v>1.4666666666666666</v>
      </c>
      <c r="Y28" s="9">
        <v>1.4746666666666668</v>
      </c>
      <c r="Z28" s="9">
        <v>1.5760000000000001</v>
      </c>
      <c r="AA28" s="9">
        <v>1.6346666666666667</v>
      </c>
      <c r="AB28" s="9">
        <v>1.6186666666666667</v>
      </c>
      <c r="AC28" s="9">
        <v>1.5840000000000001</v>
      </c>
      <c r="AD28" s="9">
        <v>1.5840000000000001</v>
      </c>
      <c r="AE28" s="9">
        <v>1.5840000000000001</v>
      </c>
      <c r="AF28" s="9">
        <v>1.5840000000000001</v>
      </c>
      <c r="AG28" s="9">
        <v>1.5840000000000001</v>
      </c>
      <c r="AH28" s="9">
        <v>1.5840000000000001</v>
      </c>
      <c r="AI28" s="9">
        <v>1.5840000000000001</v>
      </c>
      <c r="AJ28" s="9">
        <v>1.5840000000000001</v>
      </c>
      <c r="AK28" s="9">
        <v>1.5840000000000001</v>
      </c>
      <c r="AL28" s="9">
        <v>1.5840000000000001</v>
      </c>
      <c r="AM28" s="9">
        <v>1.6693333333333333</v>
      </c>
    </row>
    <row r="29" spans="2:39" x14ac:dyDescent="0.4">
      <c r="B29" t="s">
        <v>11</v>
      </c>
      <c r="C29" t="s">
        <v>22</v>
      </c>
      <c r="D29" s="11">
        <v>0.29699999999999999</v>
      </c>
      <c r="E29">
        <v>0</v>
      </c>
      <c r="F29">
        <v>0.96199999999999997</v>
      </c>
      <c r="G29" s="1">
        <v>7.91</v>
      </c>
      <c r="H29" s="5">
        <f t="shared" si="1"/>
        <v>2.1093333333333333</v>
      </c>
      <c r="I29" s="9">
        <v>0.77333333333333332</v>
      </c>
      <c r="J29" s="9">
        <v>1.6080000000000001</v>
      </c>
      <c r="K29" s="9">
        <v>1.6080000000000001</v>
      </c>
      <c r="L29" s="9">
        <v>1.6080000000000001</v>
      </c>
      <c r="M29" s="9">
        <v>1.6080000000000001</v>
      </c>
      <c r="N29" s="9">
        <v>1.6080000000000001</v>
      </c>
      <c r="O29" s="9">
        <v>1.6080000000000001</v>
      </c>
      <c r="P29" s="9">
        <v>1.6080000000000001</v>
      </c>
      <c r="Q29" s="9">
        <v>1.6080000000000001</v>
      </c>
      <c r="R29" s="9">
        <v>1.6080000000000001</v>
      </c>
      <c r="S29" s="9">
        <v>1.6080000000000001</v>
      </c>
      <c r="T29" s="9">
        <v>1.7706666666666666</v>
      </c>
      <c r="U29" s="9">
        <v>1.7706666666666666</v>
      </c>
      <c r="V29" s="9">
        <v>1.7706666666666666</v>
      </c>
      <c r="W29" s="9">
        <v>1.7706666666666666</v>
      </c>
      <c r="X29" s="9">
        <v>1.7706666666666666</v>
      </c>
      <c r="Y29" s="9">
        <v>1.7866666666666666</v>
      </c>
      <c r="Z29" s="9">
        <v>1.9546666666666668</v>
      </c>
      <c r="AA29" s="9">
        <v>2.0533333333333332</v>
      </c>
      <c r="AB29" s="9">
        <v>2.024</v>
      </c>
      <c r="AC29" s="9">
        <v>1.968</v>
      </c>
      <c r="AD29" s="9">
        <v>1.968</v>
      </c>
      <c r="AE29" s="9">
        <v>1.968</v>
      </c>
      <c r="AF29" s="9">
        <v>1.968</v>
      </c>
      <c r="AG29" s="9">
        <v>1.968</v>
      </c>
      <c r="AH29" s="9">
        <v>1.968</v>
      </c>
      <c r="AI29" s="9">
        <v>1.968</v>
      </c>
      <c r="AJ29" s="9">
        <v>1.968</v>
      </c>
      <c r="AK29" s="9">
        <v>1.968</v>
      </c>
      <c r="AL29" s="9">
        <v>1.968</v>
      </c>
      <c r="AM29" s="9">
        <v>2.1093333333333333</v>
      </c>
    </row>
    <row r="30" spans="2:39" x14ac:dyDescent="0.4">
      <c r="B30" t="s">
        <v>12</v>
      </c>
      <c r="C30" t="s">
        <v>22</v>
      </c>
      <c r="D30" s="11">
        <v>0.18</v>
      </c>
      <c r="E30">
        <v>5.0999999999999997E-2</v>
      </c>
      <c r="F30">
        <v>0.53600000000000003</v>
      </c>
      <c r="G30" s="1">
        <v>7.91</v>
      </c>
      <c r="H30" s="5">
        <f t="shared" si="1"/>
        <v>2.1093333333333333</v>
      </c>
      <c r="I30" s="9">
        <v>0.68800000000000006</v>
      </c>
      <c r="J30" s="9">
        <v>1.5760000000000001</v>
      </c>
      <c r="K30" s="9">
        <v>1.5760000000000001</v>
      </c>
      <c r="L30" s="9">
        <v>1.5760000000000001</v>
      </c>
      <c r="M30" s="9">
        <v>1.5760000000000001</v>
      </c>
      <c r="N30" s="9">
        <v>1.5760000000000001</v>
      </c>
      <c r="O30" s="9">
        <v>1.5760000000000001</v>
      </c>
      <c r="P30" s="9">
        <v>1.5760000000000001</v>
      </c>
      <c r="Q30" s="9">
        <v>1.5760000000000001</v>
      </c>
      <c r="R30" s="9">
        <v>1.5760000000000001</v>
      </c>
      <c r="S30" s="9">
        <v>1.5760000000000001</v>
      </c>
      <c r="T30" s="9">
        <v>1.7493333333333332</v>
      </c>
      <c r="U30" s="9">
        <v>1.7493333333333332</v>
      </c>
      <c r="V30" s="9">
        <v>1.7493333333333332</v>
      </c>
      <c r="W30" s="9">
        <v>1.7493333333333332</v>
      </c>
      <c r="X30" s="9">
        <v>1.7493333333333332</v>
      </c>
      <c r="Y30" s="9">
        <v>1.7653333333333334</v>
      </c>
      <c r="Z30" s="9">
        <v>1.944</v>
      </c>
      <c r="AA30" s="9">
        <v>2.0346666666666668</v>
      </c>
      <c r="AB30" s="9">
        <v>2.0186666666666668</v>
      </c>
      <c r="AC30" s="9">
        <v>1.96</v>
      </c>
      <c r="AD30" s="9">
        <v>1.96</v>
      </c>
      <c r="AE30" s="9">
        <v>1.96</v>
      </c>
      <c r="AF30" s="9">
        <v>1.96</v>
      </c>
      <c r="AG30" s="9">
        <v>1.96</v>
      </c>
      <c r="AH30" s="9">
        <v>1.96</v>
      </c>
      <c r="AI30" s="9">
        <v>1.96</v>
      </c>
      <c r="AJ30" s="9">
        <v>1.96</v>
      </c>
      <c r="AK30" s="9">
        <v>1.96</v>
      </c>
      <c r="AL30" s="9">
        <v>1.96</v>
      </c>
      <c r="AM30" s="9">
        <v>2.1093333333333333</v>
      </c>
    </row>
    <row r="31" spans="2:39" x14ac:dyDescent="0.4">
      <c r="B31" t="s">
        <v>13</v>
      </c>
      <c r="C31" t="s">
        <v>23</v>
      </c>
      <c r="D31">
        <v>7.8E-2</v>
      </c>
      <c r="E31" s="11">
        <v>0.13300000000000001</v>
      </c>
      <c r="F31">
        <v>0.46200000000000002</v>
      </c>
      <c r="G31" s="1">
        <v>6.19</v>
      </c>
      <c r="H31" s="5">
        <f t="shared" si="1"/>
        <v>1.6506666666666667</v>
      </c>
      <c r="I31" s="9">
        <v>0.59733333333333338</v>
      </c>
      <c r="J31" s="9">
        <v>1.3599999999999999</v>
      </c>
      <c r="K31" s="9">
        <v>1.3599999999999999</v>
      </c>
      <c r="L31" s="9">
        <v>1.3599999999999999</v>
      </c>
      <c r="M31" s="9">
        <v>1.3599999999999999</v>
      </c>
      <c r="N31" s="9">
        <v>1.3599999999999999</v>
      </c>
      <c r="O31" s="9">
        <v>1.3599999999999999</v>
      </c>
      <c r="P31" s="9">
        <v>1.3599999999999999</v>
      </c>
      <c r="Q31" s="9">
        <v>1.3599999999999999</v>
      </c>
      <c r="R31" s="9">
        <v>1.3599999999999999</v>
      </c>
      <c r="S31" s="9">
        <v>1.3599999999999999</v>
      </c>
      <c r="T31" s="9">
        <v>1.4133333333333333</v>
      </c>
      <c r="U31" s="9">
        <v>1.4133333333333333</v>
      </c>
      <c r="V31" s="9">
        <v>1.4133333333333333</v>
      </c>
      <c r="W31" s="9">
        <v>1.4133333333333333</v>
      </c>
      <c r="X31" s="9">
        <v>1.4133333333333333</v>
      </c>
      <c r="Y31" s="9">
        <v>1.4426666666666668</v>
      </c>
      <c r="Z31" s="9">
        <v>1.488</v>
      </c>
      <c r="AA31" s="9">
        <v>1.5760000000000001</v>
      </c>
      <c r="AB31" s="9">
        <v>1.5760000000000001</v>
      </c>
      <c r="AC31" s="9">
        <v>1.6</v>
      </c>
      <c r="AD31" s="9">
        <v>1.5919999999999999</v>
      </c>
      <c r="AE31" s="9">
        <v>1.5919999999999999</v>
      </c>
      <c r="AF31" s="9">
        <v>1.5919999999999999</v>
      </c>
      <c r="AG31" s="9">
        <v>1.5919999999999999</v>
      </c>
      <c r="AH31" s="9">
        <v>1.5919999999999999</v>
      </c>
      <c r="AI31" s="9">
        <v>1.5919999999999999</v>
      </c>
      <c r="AJ31" s="9">
        <v>1.5919999999999999</v>
      </c>
      <c r="AK31" s="9">
        <v>1.5919999999999999</v>
      </c>
      <c r="AL31" s="9">
        <v>1.5919999999999999</v>
      </c>
      <c r="AM31" s="9">
        <v>1.6506666666666667</v>
      </c>
    </row>
    <row r="32" spans="2:39" x14ac:dyDescent="0.4">
      <c r="B32" t="s">
        <v>14</v>
      </c>
      <c r="C32" t="s">
        <v>23</v>
      </c>
      <c r="D32">
        <v>5.8000000000000003E-2</v>
      </c>
      <c r="E32" s="11">
        <v>0.158</v>
      </c>
      <c r="F32">
        <v>0.60099999999999998</v>
      </c>
      <c r="G32" s="1">
        <v>6.29</v>
      </c>
      <c r="H32" s="5">
        <f t="shared" si="1"/>
        <v>1.6773333333333333</v>
      </c>
      <c r="I32" s="9">
        <v>0.624</v>
      </c>
      <c r="J32" s="9">
        <v>1.3866666666666667</v>
      </c>
      <c r="K32" s="9">
        <v>1.3866666666666667</v>
      </c>
      <c r="L32" s="9">
        <v>1.3866666666666667</v>
      </c>
      <c r="M32" s="9">
        <v>1.3866666666666667</v>
      </c>
      <c r="N32" s="9">
        <v>1.3866666666666667</v>
      </c>
      <c r="O32" s="9">
        <v>1.3866666666666667</v>
      </c>
      <c r="P32" s="9">
        <v>1.3866666666666667</v>
      </c>
      <c r="Q32" s="9">
        <v>1.3866666666666667</v>
      </c>
      <c r="R32" s="9">
        <v>1.3866666666666667</v>
      </c>
      <c r="S32" s="9">
        <v>1.3866666666666667</v>
      </c>
      <c r="T32" s="9">
        <v>1.4400000000000002</v>
      </c>
      <c r="U32" s="9">
        <v>1.4400000000000002</v>
      </c>
      <c r="V32" s="9">
        <v>1.4400000000000002</v>
      </c>
      <c r="W32" s="9">
        <v>1.4400000000000002</v>
      </c>
      <c r="X32" s="9">
        <v>1.4400000000000002</v>
      </c>
      <c r="Y32" s="9">
        <v>1.4693333333333334</v>
      </c>
      <c r="Z32" s="9">
        <v>1.5013333333333334</v>
      </c>
      <c r="AA32" s="9">
        <v>1.6026666666666667</v>
      </c>
      <c r="AB32" s="9">
        <v>1.6026666666666667</v>
      </c>
      <c r="AC32" s="9">
        <v>1.6266666666666665</v>
      </c>
      <c r="AD32" s="9">
        <v>1.6186666666666667</v>
      </c>
      <c r="AE32" s="9">
        <v>1.6186666666666667</v>
      </c>
      <c r="AF32" s="9">
        <v>1.6186666666666667</v>
      </c>
      <c r="AG32" s="9">
        <v>1.6186666666666667</v>
      </c>
      <c r="AH32" s="9">
        <v>1.6186666666666667</v>
      </c>
      <c r="AI32" s="9">
        <v>1.6186666666666667</v>
      </c>
      <c r="AJ32" s="9">
        <v>1.6186666666666667</v>
      </c>
      <c r="AK32" s="9">
        <v>1.6186666666666667</v>
      </c>
      <c r="AL32" s="9">
        <v>1.6186666666666667</v>
      </c>
      <c r="AM32" s="9">
        <v>1.6773333333333333</v>
      </c>
    </row>
    <row r="33" spans="2:39" x14ac:dyDescent="0.4">
      <c r="B33" t="s">
        <v>15</v>
      </c>
      <c r="C33" t="s">
        <v>23</v>
      </c>
      <c r="D33">
        <v>0</v>
      </c>
      <c r="E33" s="11">
        <v>0.11899999999999999</v>
      </c>
      <c r="F33">
        <v>0.58299999999999996</v>
      </c>
      <c r="G33" s="1">
        <v>6.13</v>
      </c>
      <c r="H33" s="5">
        <f t="shared" si="1"/>
        <v>1.6346666666666667</v>
      </c>
      <c r="I33" s="9">
        <v>0.58399999999999996</v>
      </c>
      <c r="J33" s="9">
        <v>1.3466666666666667</v>
      </c>
      <c r="K33" s="9">
        <v>1.3466666666666667</v>
      </c>
      <c r="L33" s="9">
        <v>1.3466666666666667</v>
      </c>
      <c r="M33" s="9">
        <v>1.3466666666666667</v>
      </c>
      <c r="N33" s="9">
        <v>1.3466666666666667</v>
      </c>
      <c r="O33" s="9">
        <v>1.3466666666666667</v>
      </c>
      <c r="P33" s="9">
        <v>1.3466666666666667</v>
      </c>
      <c r="Q33" s="9">
        <v>1.3466666666666667</v>
      </c>
      <c r="R33" s="9">
        <v>1.3466666666666667</v>
      </c>
      <c r="S33" s="9">
        <v>1.3466666666666667</v>
      </c>
      <c r="T33" s="9">
        <v>1.3973333333333333</v>
      </c>
      <c r="U33" s="9">
        <v>1.3973333333333333</v>
      </c>
      <c r="V33" s="9">
        <v>1.3973333333333333</v>
      </c>
      <c r="W33" s="9">
        <v>1.3973333333333333</v>
      </c>
      <c r="X33" s="9">
        <v>1.3973333333333333</v>
      </c>
      <c r="Y33" s="9">
        <v>1.4266666666666665</v>
      </c>
      <c r="Z33" s="9">
        <v>1.472</v>
      </c>
      <c r="AA33" s="9">
        <v>1.5599999999999998</v>
      </c>
      <c r="AB33" s="9">
        <v>1.5599999999999998</v>
      </c>
      <c r="AC33" s="9">
        <v>1.5840000000000001</v>
      </c>
      <c r="AD33" s="9">
        <v>1.5760000000000001</v>
      </c>
      <c r="AE33" s="9">
        <v>1.5760000000000001</v>
      </c>
      <c r="AF33" s="9">
        <v>1.5760000000000001</v>
      </c>
      <c r="AG33" s="9">
        <v>1.5760000000000001</v>
      </c>
      <c r="AH33" s="9">
        <v>1.5760000000000001</v>
      </c>
      <c r="AI33" s="9">
        <v>1.5760000000000001</v>
      </c>
      <c r="AJ33" s="9">
        <v>1.5760000000000001</v>
      </c>
      <c r="AK33" s="9">
        <v>1.5760000000000001</v>
      </c>
      <c r="AL33" s="9">
        <v>1.5760000000000001</v>
      </c>
      <c r="AM33" s="9">
        <v>1.6346666666666667</v>
      </c>
    </row>
    <row r="34" spans="2:39" x14ac:dyDescent="0.4">
      <c r="B34" t="s">
        <v>16</v>
      </c>
      <c r="C34" t="s">
        <v>22</v>
      </c>
      <c r="D34" s="11">
        <v>0.151</v>
      </c>
      <c r="E34">
        <v>7.9000000000000001E-2</v>
      </c>
      <c r="F34">
        <v>8.3000000000000004E-2</v>
      </c>
      <c r="G34" s="1">
        <v>7.79</v>
      </c>
      <c r="H34" s="5">
        <f t="shared" si="1"/>
        <v>2.0773333333333333</v>
      </c>
      <c r="I34" s="9">
        <v>0.65866666666666673</v>
      </c>
      <c r="J34" s="9">
        <v>1.544</v>
      </c>
      <c r="K34" s="9">
        <v>1.544</v>
      </c>
      <c r="L34" s="9">
        <v>1.544</v>
      </c>
      <c r="M34" s="9">
        <v>1.544</v>
      </c>
      <c r="N34" s="9">
        <v>1.544</v>
      </c>
      <c r="O34" s="9">
        <v>1.544</v>
      </c>
      <c r="P34" s="9">
        <v>1.544</v>
      </c>
      <c r="Q34" s="9">
        <v>1.544</v>
      </c>
      <c r="R34" s="9">
        <v>1.544</v>
      </c>
      <c r="S34" s="9">
        <v>1.544</v>
      </c>
      <c r="T34" s="9">
        <v>1.72</v>
      </c>
      <c r="U34" s="9">
        <v>1.72</v>
      </c>
      <c r="V34" s="9">
        <v>1.72</v>
      </c>
      <c r="W34" s="9">
        <v>1.72</v>
      </c>
      <c r="X34" s="9">
        <v>1.72</v>
      </c>
      <c r="Y34" s="9">
        <v>1.7333333333333334</v>
      </c>
      <c r="Z34" s="9">
        <v>1.9146666666666665</v>
      </c>
      <c r="AA34" s="9">
        <v>2.0186666666666668</v>
      </c>
      <c r="AB34" s="9">
        <v>1.9893333333333334</v>
      </c>
      <c r="AC34" s="9">
        <v>1.9280000000000002</v>
      </c>
      <c r="AD34" s="9">
        <v>1.9280000000000002</v>
      </c>
      <c r="AE34" s="9">
        <v>1.9280000000000002</v>
      </c>
      <c r="AF34" s="9">
        <v>1.9280000000000002</v>
      </c>
      <c r="AG34" s="9">
        <v>1.9280000000000002</v>
      </c>
      <c r="AH34" s="9">
        <v>1.9280000000000002</v>
      </c>
      <c r="AI34" s="9">
        <v>1.9280000000000002</v>
      </c>
      <c r="AJ34" s="9">
        <v>1.9280000000000002</v>
      </c>
      <c r="AK34" s="9">
        <v>1.9280000000000002</v>
      </c>
      <c r="AL34" s="9">
        <v>1.9280000000000002</v>
      </c>
      <c r="AM34" s="9">
        <v>2.0773333333333333</v>
      </c>
    </row>
    <row r="35" spans="2:39" x14ac:dyDescent="0.4"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2:39" x14ac:dyDescent="0.4"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E3CE-F610-4D31-A1D5-5B55B188EA36}">
  <sheetPr codeName="Sheet4"/>
  <dimension ref="B3:AM36"/>
  <sheetViews>
    <sheetView workbookViewId="0">
      <pane xSplit="8" topLeftCell="I1" activePane="topRight" state="frozen"/>
      <selection activeCell="D15" sqref="D15"/>
      <selection pane="topRight" activeCell="D15" sqref="D15"/>
    </sheetView>
  </sheetViews>
  <sheetFormatPr defaultRowHeight="18.75" x14ac:dyDescent="0.4"/>
  <cols>
    <col min="1" max="3" width="10.125" customWidth="1"/>
    <col min="4" max="6" width="9" customWidth="1"/>
    <col min="8" max="8" width="9" style="4"/>
  </cols>
  <sheetData>
    <row r="3" spans="2:39" x14ac:dyDescent="0.4"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</row>
    <row r="4" spans="2:39" x14ac:dyDescent="0.4">
      <c r="I4">
        <v>6</v>
      </c>
      <c r="J4">
        <v>1.6</v>
      </c>
      <c r="K4">
        <f>I4/J4</f>
        <v>3.75</v>
      </c>
      <c r="L4" s="1">
        <v>5.13</v>
      </c>
      <c r="M4">
        <f>L4/K4</f>
        <v>1.3679999999999999</v>
      </c>
    </row>
    <row r="6" spans="2:39" x14ac:dyDescent="0.4">
      <c r="D6" t="s">
        <v>19</v>
      </c>
      <c r="I6" s="10" t="s">
        <v>4</v>
      </c>
      <c r="J6" s="16" t="s">
        <v>25</v>
      </c>
      <c r="K6" s="7"/>
      <c r="L6" s="7"/>
    </row>
    <row r="7" spans="2:39" x14ac:dyDescent="0.4">
      <c r="D7" s="2" t="s">
        <v>17</v>
      </c>
      <c r="E7" s="2" t="s">
        <v>18</v>
      </c>
      <c r="F7" s="2" t="s">
        <v>21</v>
      </c>
      <c r="G7" s="12" t="s">
        <v>3</v>
      </c>
      <c r="H7" s="13" t="s">
        <v>4</v>
      </c>
      <c r="I7" s="8">
        <v>1995</v>
      </c>
      <c r="J7" s="8">
        <v>1996</v>
      </c>
      <c r="K7" s="8">
        <v>1997</v>
      </c>
      <c r="L7" s="8">
        <v>1998</v>
      </c>
      <c r="M7" s="8">
        <v>1999</v>
      </c>
      <c r="N7" s="8">
        <v>2000</v>
      </c>
      <c r="O7" s="8">
        <v>2001</v>
      </c>
      <c r="P7" s="8">
        <v>2002</v>
      </c>
      <c r="Q7" s="8">
        <v>2003</v>
      </c>
      <c r="R7" s="8">
        <v>2004</v>
      </c>
      <c r="S7" s="8">
        <v>2005</v>
      </c>
      <c r="T7" s="8">
        <v>2006</v>
      </c>
      <c r="U7" s="8">
        <v>2007</v>
      </c>
      <c r="V7" s="8">
        <v>2008</v>
      </c>
      <c r="W7" s="8">
        <v>2009</v>
      </c>
      <c r="X7" s="8">
        <v>2010</v>
      </c>
      <c r="Y7" s="8">
        <v>2011</v>
      </c>
      <c r="Z7" s="8">
        <v>2012</v>
      </c>
      <c r="AA7" s="8">
        <v>2013</v>
      </c>
      <c r="AB7" s="8">
        <v>2014</v>
      </c>
      <c r="AC7" s="8">
        <v>2015</v>
      </c>
      <c r="AD7" s="8">
        <v>2016</v>
      </c>
      <c r="AE7" s="8">
        <v>2017</v>
      </c>
      <c r="AF7" s="8">
        <v>2018</v>
      </c>
      <c r="AG7" s="8">
        <v>2019</v>
      </c>
      <c r="AH7" s="8">
        <v>2020</v>
      </c>
      <c r="AI7" s="8">
        <v>2021</v>
      </c>
      <c r="AJ7" s="8">
        <v>2022</v>
      </c>
      <c r="AK7" s="8">
        <v>2023</v>
      </c>
      <c r="AL7" s="8">
        <v>2024</v>
      </c>
      <c r="AM7" s="8">
        <v>2025</v>
      </c>
    </row>
    <row r="8" spans="2:39" x14ac:dyDescent="0.4">
      <c r="B8" t="s">
        <v>5</v>
      </c>
      <c r="C8" t="s">
        <v>22</v>
      </c>
      <c r="D8" s="11">
        <v>0.14299999999999999</v>
      </c>
      <c r="E8">
        <v>0.115</v>
      </c>
      <c r="F8">
        <v>0.24299999999999999</v>
      </c>
      <c r="G8" s="1">
        <v>7.81</v>
      </c>
      <c r="H8" s="5">
        <f>G8/$K$4</f>
        <v>2.0826666666666664</v>
      </c>
      <c r="I8" s="9">
        <v>1.0506666666666666</v>
      </c>
      <c r="J8" s="9">
        <v>1.3973333333333333</v>
      </c>
      <c r="K8" s="9">
        <v>1.3973333333333333</v>
      </c>
      <c r="L8" s="9">
        <v>1.3973333333333333</v>
      </c>
      <c r="M8" s="9">
        <v>1.3973333333333333</v>
      </c>
      <c r="N8" s="9">
        <v>1.3973333333333333</v>
      </c>
      <c r="O8" s="9">
        <v>1.3973333333333333</v>
      </c>
      <c r="P8" s="9">
        <v>1.3973333333333333</v>
      </c>
      <c r="Q8" s="9">
        <v>1.3973333333333333</v>
      </c>
      <c r="R8" s="9">
        <v>1.3973333333333333</v>
      </c>
      <c r="S8" s="9">
        <v>1.3973333333333333</v>
      </c>
      <c r="T8" s="9">
        <v>1.5466666666666666</v>
      </c>
      <c r="U8" s="9">
        <v>1.5466666666666666</v>
      </c>
      <c r="V8" s="9">
        <v>1.5466666666666666</v>
      </c>
      <c r="W8" s="9">
        <v>1.5466666666666666</v>
      </c>
      <c r="X8" s="9">
        <v>1.5466666666666666</v>
      </c>
      <c r="Y8" s="9">
        <v>1.6346666666666667</v>
      </c>
      <c r="Z8" s="9">
        <v>1.7386666666666666</v>
      </c>
      <c r="AA8" s="9">
        <v>1.7386666666666666</v>
      </c>
      <c r="AB8" s="9">
        <v>2.024</v>
      </c>
      <c r="AC8" s="9">
        <v>2.0640000000000001</v>
      </c>
      <c r="AD8" s="9">
        <v>2.1573333333333333</v>
      </c>
      <c r="AE8" s="9">
        <v>2.1573333333333333</v>
      </c>
      <c r="AF8" s="9">
        <v>2.1573333333333333</v>
      </c>
      <c r="AG8" s="9">
        <v>2.1573333333333333</v>
      </c>
      <c r="AH8" s="9">
        <v>2.1573333333333333</v>
      </c>
      <c r="AI8" s="9">
        <v>2.1573333333333333</v>
      </c>
      <c r="AJ8" s="9">
        <v>2.1573333333333333</v>
      </c>
      <c r="AK8" s="9">
        <v>2.1573333333333333</v>
      </c>
      <c r="AL8" s="9">
        <v>2.1573333333333333</v>
      </c>
      <c r="AM8" s="9">
        <v>2.0826666666666664</v>
      </c>
    </row>
    <row r="9" spans="2:39" x14ac:dyDescent="0.4">
      <c r="B9" t="s">
        <v>6</v>
      </c>
      <c r="C9" t="s">
        <v>22</v>
      </c>
      <c r="D9" s="11">
        <v>0.23</v>
      </c>
      <c r="E9">
        <v>0</v>
      </c>
      <c r="F9">
        <v>0.67400000000000004</v>
      </c>
      <c r="G9" s="1">
        <v>8.16</v>
      </c>
      <c r="H9" s="5">
        <f t="shared" ref="H9:H19" si="0">G9/$K$4</f>
        <v>2.1760000000000002</v>
      </c>
      <c r="I9" s="9">
        <v>1.1413333333333333</v>
      </c>
      <c r="J9" s="9">
        <v>1.488</v>
      </c>
      <c r="K9" s="9">
        <v>1.488</v>
      </c>
      <c r="L9" s="9">
        <v>1.488</v>
      </c>
      <c r="M9" s="9">
        <v>1.488</v>
      </c>
      <c r="N9" s="9">
        <v>1.488</v>
      </c>
      <c r="O9" s="9">
        <v>1.488</v>
      </c>
      <c r="P9" s="9">
        <v>1.488</v>
      </c>
      <c r="Q9" s="9">
        <v>1.488</v>
      </c>
      <c r="R9" s="9">
        <v>1.488</v>
      </c>
      <c r="S9" s="9">
        <v>1.488</v>
      </c>
      <c r="T9" s="9">
        <v>1.6373333333333333</v>
      </c>
      <c r="U9" s="9">
        <v>1.6373333333333333</v>
      </c>
      <c r="V9" s="9">
        <v>1.6373333333333333</v>
      </c>
      <c r="W9" s="9">
        <v>1.6373333333333333</v>
      </c>
      <c r="X9" s="9">
        <v>1.6373333333333333</v>
      </c>
      <c r="Y9" s="9">
        <v>1.7280000000000002</v>
      </c>
      <c r="Z9" s="9">
        <v>1.8320000000000001</v>
      </c>
      <c r="AA9" s="9">
        <v>1.8320000000000001</v>
      </c>
      <c r="AB9" s="9">
        <v>2.1173333333333333</v>
      </c>
      <c r="AC9" s="9">
        <v>2.1573333333333333</v>
      </c>
      <c r="AD9" s="9">
        <v>2.2506666666666666</v>
      </c>
      <c r="AE9" s="9">
        <v>2.2506666666666666</v>
      </c>
      <c r="AF9" s="9">
        <v>2.2506666666666666</v>
      </c>
      <c r="AG9" s="9">
        <v>2.2506666666666666</v>
      </c>
      <c r="AH9" s="9">
        <v>2.2506666666666666</v>
      </c>
      <c r="AI9" s="9">
        <v>2.2506666666666666</v>
      </c>
      <c r="AJ9" s="9">
        <v>2.2506666666666666</v>
      </c>
      <c r="AK9" s="9">
        <v>2.2506666666666666</v>
      </c>
      <c r="AL9" s="9">
        <v>2.2506666666666666</v>
      </c>
      <c r="AM9" s="9">
        <v>2.1760000000000002</v>
      </c>
    </row>
    <row r="10" spans="2:39" x14ac:dyDescent="0.4">
      <c r="B10" t="s">
        <v>7</v>
      </c>
      <c r="C10" t="s">
        <v>22</v>
      </c>
      <c r="D10" s="11">
        <v>0.33400000000000002</v>
      </c>
      <c r="E10">
        <v>0</v>
      </c>
      <c r="F10">
        <v>0.88400000000000001</v>
      </c>
      <c r="G10" s="1">
        <v>7.74</v>
      </c>
      <c r="H10" s="5">
        <f t="shared" si="0"/>
        <v>2.0640000000000001</v>
      </c>
      <c r="I10" s="9">
        <v>1.1439999999999999</v>
      </c>
      <c r="J10" s="9">
        <v>1.4533333333333334</v>
      </c>
      <c r="K10" s="9">
        <v>1.4533333333333334</v>
      </c>
      <c r="L10" s="9">
        <v>1.4533333333333334</v>
      </c>
      <c r="M10" s="9">
        <v>1.4533333333333334</v>
      </c>
      <c r="N10" s="9">
        <v>1.4533333333333334</v>
      </c>
      <c r="O10" s="9">
        <v>1.4533333333333334</v>
      </c>
      <c r="P10" s="9">
        <v>1.4533333333333334</v>
      </c>
      <c r="Q10" s="9">
        <v>1.4533333333333334</v>
      </c>
      <c r="R10" s="9">
        <v>1.4533333333333334</v>
      </c>
      <c r="S10" s="9">
        <v>1.4533333333333334</v>
      </c>
      <c r="T10" s="9">
        <v>1.5840000000000001</v>
      </c>
      <c r="U10" s="9">
        <v>1.5840000000000001</v>
      </c>
      <c r="V10" s="9">
        <v>1.5840000000000001</v>
      </c>
      <c r="W10" s="9">
        <v>1.5840000000000001</v>
      </c>
      <c r="X10" s="9">
        <v>1.5840000000000001</v>
      </c>
      <c r="Y10" s="9">
        <v>1.6640000000000001</v>
      </c>
      <c r="Z10" s="9">
        <v>1.7573333333333332</v>
      </c>
      <c r="AA10" s="9">
        <v>1.7573333333333332</v>
      </c>
      <c r="AB10" s="9">
        <v>2.0106666666666668</v>
      </c>
      <c r="AC10" s="9">
        <v>2.048</v>
      </c>
      <c r="AD10" s="9">
        <v>2.1173333333333333</v>
      </c>
      <c r="AE10" s="9">
        <v>2.1173333333333333</v>
      </c>
      <c r="AF10" s="9">
        <v>2.1173333333333333</v>
      </c>
      <c r="AG10" s="9">
        <v>2.1173333333333333</v>
      </c>
      <c r="AH10" s="9">
        <v>2.1173333333333333</v>
      </c>
      <c r="AI10" s="9">
        <v>2.1173333333333333</v>
      </c>
      <c r="AJ10" s="9">
        <v>2.1173333333333333</v>
      </c>
      <c r="AK10" s="9">
        <v>2.1173333333333333</v>
      </c>
      <c r="AL10" s="9">
        <v>2.1173333333333333</v>
      </c>
      <c r="AM10" s="9">
        <v>2.0640000000000001</v>
      </c>
    </row>
    <row r="11" spans="2:39" x14ac:dyDescent="0.4">
      <c r="B11" t="s">
        <v>8</v>
      </c>
      <c r="C11" t="s">
        <v>22</v>
      </c>
      <c r="D11" s="11">
        <v>0.58399999999999996</v>
      </c>
      <c r="E11">
        <v>0</v>
      </c>
      <c r="F11">
        <v>1</v>
      </c>
      <c r="G11" s="1">
        <v>6.24</v>
      </c>
      <c r="H11" s="5">
        <f t="shared" si="0"/>
        <v>1.6640000000000001</v>
      </c>
      <c r="I11" s="9">
        <v>1.0880000000000001</v>
      </c>
      <c r="J11" s="9">
        <v>1.2826666666666666</v>
      </c>
      <c r="K11" s="9">
        <v>1.2826666666666666</v>
      </c>
      <c r="L11" s="9">
        <v>1.2826666666666666</v>
      </c>
      <c r="M11" s="9">
        <v>1.2826666666666666</v>
      </c>
      <c r="N11" s="9">
        <v>1.2826666666666666</v>
      </c>
      <c r="O11" s="9">
        <v>1.2826666666666666</v>
      </c>
      <c r="P11" s="9">
        <v>1.2826666666666666</v>
      </c>
      <c r="Q11" s="9">
        <v>1.2826666666666666</v>
      </c>
      <c r="R11" s="9">
        <v>1.2826666666666666</v>
      </c>
      <c r="S11" s="9">
        <v>1.2826666666666666</v>
      </c>
      <c r="T11" s="9">
        <v>1.3653333333333333</v>
      </c>
      <c r="U11" s="9">
        <v>1.3653333333333333</v>
      </c>
      <c r="V11" s="9">
        <v>1.3653333333333333</v>
      </c>
      <c r="W11" s="9">
        <v>1.3653333333333333</v>
      </c>
      <c r="X11" s="9">
        <v>1.3653333333333333</v>
      </c>
      <c r="Y11" s="9">
        <v>1.4159999999999999</v>
      </c>
      <c r="Z11" s="9">
        <v>1.472</v>
      </c>
      <c r="AA11" s="9">
        <v>1.472</v>
      </c>
      <c r="AB11" s="9">
        <v>1.6320000000000001</v>
      </c>
      <c r="AC11" s="9">
        <v>1.6533333333333333</v>
      </c>
      <c r="AD11" s="9">
        <v>1.6960000000000002</v>
      </c>
      <c r="AE11" s="9">
        <v>1.6960000000000002</v>
      </c>
      <c r="AF11" s="9">
        <v>1.6960000000000002</v>
      </c>
      <c r="AG11" s="9">
        <v>1.6960000000000002</v>
      </c>
      <c r="AH11" s="9">
        <v>1.6960000000000002</v>
      </c>
      <c r="AI11" s="9">
        <v>1.6960000000000002</v>
      </c>
      <c r="AJ11" s="9">
        <v>1.6960000000000002</v>
      </c>
      <c r="AK11" s="9">
        <v>1.6960000000000002</v>
      </c>
      <c r="AL11" s="9">
        <v>1.6960000000000002</v>
      </c>
      <c r="AM11" s="9">
        <v>1.6640000000000001</v>
      </c>
    </row>
    <row r="12" spans="2:39" x14ac:dyDescent="0.4">
      <c r="B12" t="s">
        <v>9</v>
      </c>
      <c r="C12" t="s">
        <v>22</v>
      </c>
      <c r="D12" s="11">
        <v>0.626</v>
      </c>
      <c r="E12">
        <v>0</v>
      </c>
      <c r="F12">
        <v>1</v>
      </c>
      <c r="G12" s="1">
        <v>5.99</v>
      </c>
      <c r="H12" s="5">
        <f t="shared" si="0"/>
        <v>1.5973333333333335</v>
      </c>
      <c r="I12" s="9">
        <v>1.0799999999999998</v>
      </c>
      <c r="J12" s="9">
        <v>1.2533333333333334</v>
      </c>
      <c r="K12" s="9">
        <v>1.2533333333333334</v>
      </c>
      <c r="L12" s="9">
        <v>1.2533333333333334</v>
      </c>
      <c r="M12" s="9">
        <v>1.2533333333333334</v>
      </c>
      <c r="N12" s="9">
        <v>1.2533333333333334</v>
      </c>
      <c r="O12" s="9">
        <v>1.2533333333333334</v>
      </c>
      <c r="P12" s="9">
        <v>1.2533333333333334</v>
      </c>
      <c r="Q12" s="9">
        <v>1.2533333333333334</v>
      </c>
      <c r="R12" s="9">
        <v>1.2533333333333334</v>
      </c>
      <c r="S12" s="9">
        <v>1.2533333333333334</v>
      </c>
      <c r="T12" s="9">
        <v>1.3280000000000001</v>
      </c>
      <c r="U12" s="9">
        <v>1.3280000000000001</v>
      </c>
      <c r="V12" s="9">
        <v>1.3280000000000001</v>
      </c>
      <c r="W12" s="9">
        <v>1.3280000000000001</v>
      </c>
      <c r="X12" s="9">
        <v>1.3280000000000001</v>
      </c>
      <c r="Y12" s="9">
        <v>1.3733333333333335</v>
      </c>
      <c r="Z12" s="9">
        <v>1.4239999999999999</v>
      </c>
      <c r="AA12" s="9">
        <v>1.4239999999999999</v>
      </c>
      <c r="AB12" s="9">
        <v>1.5680000000000001</v>
      </c>
      <c r="AC12" s="9">
        <v>1.5866666666666667</v>
      </c>
      <c r="AD12" s="9">
        <v>1.6266666666666665</v>
      </c>
      <c r="AE12" s="9">
        <v>1.6266666666666665</v>
      </c>
      <c r="AF12" s="9">
        <v>1.6266666666666665</v>
      </c>
      <c r="AG12" s="9">
        <v>1.6266666666666665</v>
      </c>
      <c r="AH12" s="9">
        <v>1.6266666666666665</v>
      </c>
      <c r="AI12" s="9">
        <v>1.6266666666666665</v>
      </c>
      <c r="AJ12" s="9">
        <v>1.6266666666666665</v>
      </c>
      <c r="AK12" s="9">
        <v>1.6266666666666665</v>
      </c>
      <c r="AL12" s="9">
        <v>1.6266666666666665</v>
      </c>
      <c r="AM12" s="9">
        <v>1.5973333333333335</v>
      </c>
    </row>
    <row r="13" spans="2:39" x14ac:dyDescent="0.4">
      <c r="B13" t="s">
        <v>10</v>
      </c>
      <c r="C13" t="s">
        <v>22</v>
      </c>
      <c r="D13" s="11">
        <v>0.46600000000000003</v>
      </c>
      <c r="E13">
        <v>0</v>
      </c>
      <c r="F13">
        <v>0.98899999999999999</v>
      </c>
      <c r="G13" s="1">
        <v>6.95</v>
      </c>
      <c r="H13" s="5">
        <f t="shared" si="0"/>
        <v>1.8533333333333333</v>
      </c>
      <c r="I13" s="9">
        <v>1.1146666666666667</v>
      </c>
      <c r="J13" s="9">
        <v>1.3626666666666667</v>
      </c>
      <c r="K13" s="9">
        <v>1.3626666666666667</v>
      </c>
      <c r="L13" s="9">
        <v>1.3626666666666667</v>
      </c>
      <c r="M13" s="9">
        <v>1.3626666666666667</v>
      </c>
      <c r="N13" s="9">
        <v>1.3626666666666667</v>
      </c>
      <c r="O13" s="9">
        <v>1.3626666666666667</v>
      </c>
      <c r="P13" s="9">
        <v>1.3626666666666667</v>
      </c>
      <c r="Q13" s="9">
        <v>1.3626666666666667</v>
      </c>
      <c r="R13" s="9">
        <v>1.3626666666666667</v>
      </c>
      <c r="S13" s="9">
        <v>1.3626666666666667</v>
      </c>
      <c r="T13" s="9">
        <v>1.4666666666666666</v>
      </c>
      <c r="U13" s="9">
        <v>1.4666666666666666</v>
      </c>
      <c r="V13" s="9">
        <v>1.4666666666666666</v>
      </c>
      <c r="W13" s="9">
        <v>1.4666666666666666</v>
      </c>
      <c r="X13" s="9">
        <v>1.4666666666666666</v>
      </c>
      <c r="Y13" s="9">
        <v>1.5333333333333334</v>
      </c>
      <c r="Z13" s="9">
        <v>1.6080000000000001</v>
      </c>
      <c r="AA13" s="9">
        <v>1.6080000000000001</v>
      </c>
      <c r="AB13" s="9">
        <v>1.8106666666666666</v>
      </c>
      <c r="AC13" s="9">
        <v>1.84</v>
      </c>
      <c r="AD13" s="9">
        <v>1.8960000000000001</v>
      </c>
      <c r="AE13" s="9">
        <v>1.8960000000000001</v>
      </c>
      <c r="AF13" s="9">
        <v>1.8960000000000001</v>
      </c>
      <c r="AG13" s="9">
        <v>1.8960000000000001</v>
      </c>
      <c r="AH13" s="9">
        <v>1.8960000000000001</v>
      </c>
      <c r="AI13" s="9">
        <v>1.8960000000000001</v>
      </c>
      <c r="AJ13" s="9">
        <v>1.8960000000000001</v>
      </c>
      <c r="AK13" s="9">
        <v>1.8960000000000001</v>
      </c>
      <c r="AL13" s="9">
        <v>1.8960000000000001</v>
      </c>
      <c r="AM13" s="9">
        <v>1.8533333333333333</v>
      </c>
    </row>
    <row r="14" spans="2:39" x14ac:dyDescent="0.4">
      <c r="B14" t="s">
        <v>11</v>
      </c>
      <c r="C14" t="s">
        <v>22</v>
      </c>
      <c r="D14" s="11">
        <v>0.224</v>
      </c>
      <c r="E14">
        <v>0</v>
      </c>
      <c r="F14">
        <v>0.70899999999999996</v>
      </c>
      <c r="G14" s="1">
        <v>8.14</v>
      </c>
      <c r="H14" s="5">
        <f t="shared" si="0"/>
        <v>2.170666666666667</v>
      </c>
      <c r="I14" s="9">
        <v>1.1359999999999999</v>
      </c>
      <c r="J14" s="9">
        <v>1.4826666666666666</v>
      </c>
      <c r="K14" s="9">
        <v>1.4826666666666666</v>
      </c>
      <c r="L14" s="9">
        <v>1.4826666666666666</v>
      </c>
      <c r="M14" s="9">
        <v>1.4826666666666666</v>
      </c>
      <c r="N14" s="9">
        <v>1.4826666666666666</v>
      </c>
      <c r="O14" s="9">
        <v>1.4826666666666666</v>
      </c>
      <c r="P14" s="9">
        <v>1.4826666666666666</v>
      </c>
      <c r="Q14" s="9">
        <v>1.4826666666666666</v>
      </c>
      <c r="R14" s="9">
        <v>1.4826666666666666</v>
      </c>
      <c r="S14" s="9">
        <v>1.4826666666666666</v>
      </c>
      <c r="T14" s="9">
        <v>1.6320000000000001</v>
      </c>
      <c r="U14" s="9">
        <v>1.6320000000000001</v>
      </c>
      <c r="V14" s="9">
        <v>1.6320000000000001</v>
      </c>
      <c r="W14" s="9">
        <v>1.6320000000000001</v>
      </c>
      <c r="X14" s="9">
        <v>1.6320000000000001</v>
      </c>
      <c r="Y14" s="9">
        <v>1.72</v>
      </c>
      <c r="Z14" s="9">
        <v>1.8266666666666667</v>
      </c>
      <c r="AA14" s="9">
        <v>1.8266666666666667</v>
      </c>
      <c r="AB14" s="9">
        <v>2.1120000000000001</v>
      </c>
      <c r="AC14" s="9">
        <v>2.1520000000000001</v>
      </c>
      <c r="AD14" s="9">
        <v>2.2453333333333334</v>
      </c>
      <c r="AE14" s="9">
        <v>2.2453333333333334</v>
      </c>
      <c r="AF14" s="9">
        <v>2.2453333333333334</v>
      </c>
      <c r="AG14" s="9">
        <v>2.2453333333333334</v>
      </c>
      <c r="AH14" s="9">
        <v>2.2453333333333334</v>
      </c>
      <c r="AI14" s="9">
        <v>2.2453333333333334</v>
      </c>
      <c r="AJ14" s="9">
        <v>2.2453333333333334</v>
      </c>
      <c r="AK14" s="9">
        <v>2.2453333333333334</v>
      </c>
      <c r="AL14" s="9">
        <v>2.2453333333333334</v>
      </c>
      <c r="AM14" s="9">
        <v>2.170666666666667</v>
      </c>
    </row>
    <row r="15" spans="2:39" x14ac:dyDescent="0.4">
      <c r="B15" t="s">
        <v>12</v>
      </c>
      <c r="C15" t="s">
        <v>23</v>
      </c>
      <c r="D15">
        <v>0.13700000000000001</v>
      </c>
      <c r="E15" s="11">
        <v>0.14099999999999999</v>
      </c>
      <c r="F15">
        <v>0.187</v>
      </c>
      <c r="G15" s="1">
        <v>6.52</v>
      </c>
      <c r="H15" s="5">
        <f t="shared" si="0"/>
        <v>1.7386666666666666</v>
      </c>
      <c r="I15" s="9">
        <v>0.97066666666666668</v>
      </c>
      <c r="J15" s="9">
        <v>1.3066666666666669</v>
      </c>
      <c r="K15" s="9">
        <v>1.3066666666666669</v>
      </c>
      <c r="L15" s="9">
        <v>1.3066666666666669</v>
      </c>
      <c r="M15" s="9">
        <v>1.3066666666666669</v>
      </c>
      <c r="N15" s="9">
        <v>1.3066666666666669</v>
      </c>
      <c r="O15" s="9">
        <v>1.3066666666666669</v>
      </c>
      <c r="P15" s="9">
        <v>1.3066666666666669</v>
      </c>
      <c r="Q15" s="9">
        <v>1.3066666666666669</v>
      </c>
      <c r="R15" s="9">
        <v>1.3066666666666669</v>
      </c>
      <c r="S15" s="9">
        <v>1.3066666666666669</v>
      </c>
      <c r="T15" s="9">
        <v>1.4106666666666667</v>
      </c>
      <c r="U15" s="9">
        <v>1.4106666666666667</v>
      </c>
      <c r="V15" s="9">
        <v>1.4106666666666667</v>
      </c>
      <c r="W15" s="9">
        <v>1.4106666666666667</v>
      </c>
      <c r="X15" s="9">
        <v>1.4106666666666667</v>
      </c>
      <c r="Y15" s="9">
        <v>1.4693333333333334</v>
      </c>
      <c r="Z15" s="9">
        <v>1.6186666666666667</v>
      </c>
      <c r="AA15" s="9">
        <v>1.6186666666666667</v>
      </c>
      <c r="AB15" s="9">
        <v>1.6053333333333333</v>
      </c>
      <c r="AC15" s="9">
        <v>1.5413333333333334</v>
      </c>
      <c r="AD15" s="9">
        <v>1.6053333333333333</v>
      </c>
      <c r="AE15" s="9">
        <v>1.6053333333333333</v>
      </c>
      <c r="AF15" s="9">
        <v>1.6053333333333333</v>
      </c>
      <c r="AG15" s="9">
        <v>1.6053333333333333</v>
      </c>
      <c r="AH15" s="9">
        <v>1.6053333333333333</v>
      </c>
      <c r="AI15" s="9">
        <v>1.6053333333333333</v>
      </c>
      <c r="AJ15" s="9">
        <v>1.6053333333333333</v>
      </c>
      <c r="AK15" s="9">
        <v>1.6053333333333333</v>
      </c>
      <c r="AL15" s="9">
        <v>1.6053333333333333</v>
      </c>
      <c r="AM15" s="9">
        <v>1.7386666666666666</v>
      </c>
    </row>
    <row r="16" spans="2:39" x14ac:dyDescent="0.4">
      <c r="B16" t="s">
        <v>13</v>
      </c>
      <c r="C16" t="s">
        <v>23</v>
      </c>
      <c r="D16">
        <v>0</v>
      </c>
      <c r="E16" s="11">
        <v>0.27600000000000002</v>
      </c>
      <c r="F16">
        <v>0.746</v>
      </c>
      <c r="G16" s="1">
        <v>6.84</v>
      </c>
      <c r="H16" s="5">
        <f t="shared" si="0"/>
        <v>1.8240000000000001</v>
      </c>
      <c r="I16" s="9">
        <v>1.0799999999999998</v>
      </c>
      <c r="J16" s="9">
        <v>1.4026666666666665</v>
      </c>
      <c r="K16" s="9">
        <v>1.4026666666666665</v>
      </c>
      <c r="L16" s="9">
        <v>1.4026666666666665</v>
      </c>
      <c r="M16" s="9">
        <v>1.4026666666666665</v>
      </c>
      <c r="N16" s="9">
        <v>1.4026666666666665</v>
      </c>
      <c r="O16" s="9">
        <v>1.4026666666666665</v>
      </c>
      <c r="P16" s="9">
        <v>1.4026666666666665</v>
      </c>
      <c r="Q16" s="9">
        <v>1.4026666666666665</v>
      </c>
      <c r="R16" s="9">
        <v>1.4026666666666665</v>
      </c>
      <c r="S16" s="9">
        <v>1.4026666666666665</v>
      </c>
      <c r="T16" s="9">
        <v>1.504</v>
      </c>
      <c r="U16" s="9">
        <v>1.504</v>
      </c>
      <c r="V16" s="9">
        <v>1.504</v>
      </c>
      <c r="W16" s="9">
        <v>1.504</v>
      </c>
      <c r="X16" s="9">
        <v>1.504</v>
      </c>
      <c r="Y16" s="9">
        <v>1.5626666666666666</v>
      </c>
      <c r="Z16" s="9">
        <v>1.7066666666666668</v>
      </c>
      <c r="AA16" s="9">
        <v>1.7066666666666668</v>
      </c>
      <c r="AB16" s="9">
        <v>1.6933333333333331</v>
      </c>
      <c r="AC16" s="9">
        <v>1.6320000000000001</v>
      </c>
      <c r="AD16" s="9">
        <v>1.7946666666666669</v>
      </c>
      <c r="AE16" s="9">
        <v>1.7946666666666669</v>
      </c>
      <c r="AF16" s="9">
        <v>1.7946666666666669</v>
      </c>
      <c r="AG16" s="9">
        <v>1.7946666666666669</v>
      </c>
      <c r="AH16" s="9">
        <v>1.7946666666666669</v>
      </c>
      <c r="AI16" s="9">
        <v>1.7946666666666669</v>
      </c>
      <c r="AJ16" s="9">
        <v>1.7946666666666669</v>
      </c>
      <c r="AK16" s="9">
        <v>1.7946666666666669</v>
      </c>
      <c r="AL16" s="9">
        <v>1.7946666666666669</v>
      </c>
      <c r="AM16" s="9">
        <v>1.8240000000000001</v>
      </c>
    </row>
    <row r="17" spans="2:39" x14ac:dyDescent="0.4">
      <c r="B17" t="s">
        <v>14</v>
      </c>
      <c r="C17" t="s">
        <v>23</v>
      </c>
      <c r="D17">
        <v>0</v>
      </c>
      <c r="E17" s="11">
        <v>0.32</v>
      </c>
      <c r="F17">
        <v>0.83799999999999997</v>
      </c>
      <c r="G17" s="1">
        <v>6.65</v>
      </c>
      <c r="H17" s="5">
        <f t="shared" si="0"/>
        <v>1.7733333333333334</v>
      </c>
      <c r="I17" s="9">
        <v>1.0746666666666667</v>
      </c>
      <c r="J17" s="9">
        <v>1.3786666666666667</v>
      </c>
      <c r="K17" s="9">
        <v>1.3786666666666667</v>
      </c>
      <c r="L17" s="9">
        <v>1.3786666666666667</v>
      </c>
      <c r="M17" s="9">
        <v>1.3786666666666667</v>
      </c>
      <c r="N17" s="9">
        <v>1.3786666666666667</v>
      </c>
      <c r="O17" s="9">
        <v>1.3786666666666667</v>
      </c>
      <c r="P17" s="9">
        <v>1.3786666666666667</v>
      </c>
      <c r="Q17" s="9">
        <v>1.3786666666666667</v>
      </c>
      <c r="R17" s="9">
        <v>1.3786666666666667</v>
      </c>
      <c r="S17" s="9">
        <v>1.3786666666666667</v>
      </c>
      <c r="T17" s="9">
        <v>1.4746666666666668</v>
      </c>
      <c r="U17" s="9">
        <v>1.4746666666666668</v>
      </c>
      <c r="V17" s="9">
        <v>1.4746666666666668</v>
      </c>
      <c r="W17" s="9">
        <v>1.4746666666666668</v>
      </c>
      <c r="X17" s="9">
        <v>1.4746666666666668</v>
      </c>
      <c r="Y17" s="9">
        <v>1.528</v>
      </c>
      <c r="Z17" s="9">
        <v>1.6640000000000001</v>
      </c>
      <c r="AA17" s="9">
        <v>1.6640000000000001</v>
      </c>
      <c r="AB17" s="9">
        <v>1.6506666666666667</v>
      </c>
      <c r="AC17" s="9">
        <v>1.5946666666666667</v>
      </c>
      <c r="AD17" s="9">
        <v>1.7466666666666666</v>
      </c>
      <c r="AE17" s="9">
        <v>1.7466666666666666</v>
      </c>
      <c r="AF17" s="9">
        <v>1.7466666666666666</v>
      </c>
      <c r="AG17" s="9">
        <v>1.7466666666666666</v>
      </c>
      <c r="AH17" s="9">
        <v>1.7466666666666666</v>
      </c>
      <c r="AI17" s="9">
        <v>1.7466666666666666</v>
      </c>
      <c r="AJ17" s="9">
        <v>1.7466666666666666</v>
      </c>
      <c r="AK17" s="9">
        <v>1.7466666666666666</v>
      </c>
      <c r="AL17" s="9">
        <v>1.7466666666666666</v>
      </c>
      <c r="AM17" s="9">
        <v>1.7733333333333334</v>
      </c>
    </row>
    <row r="18" spans="2:39" x14ac:dyDescent="0.4">
      <c r="B18" t="s">
        <v>15</v>
      </c>
      <c r="C18" t="s">
        <v>23</v>
      </c>
      <c r="D18">
        <v>0</v>
      </c>
      <c r="E18" s="11">
        <v>0.28899999999999998</v>
      </c>
      <c r="F18">
        <v>0.89500000000000002</v>
      </c>
      <c r="G18" s="1">
        <v>6.78</v>
      </c>
      <c r="H18" s="5">
        <f t="shared" si="0"/>
        <v>1.8080000000000001</v>
      </c>
      <c r="I18" s="9">
        <v>1.0773333333333333</v>
      </c>
      <c r="J18" s="9">
        <v>1.3973333333333333</v>
      </c>
      <c r="K18" s="9">
        <v>1.3973333333333333</v>
      </c>
      <c r="L18" s="9">
        <v>1.3973333333333333</v>
      </c>
      <c r="M18" s="9">
        <v>1.3973333333333333</v>
      </c>
      <c r="N18" s="9">
        <v>1.3973333333333333</v>
      </c>
      <c r="O18" s="9">
        <v>1.3973333333333333</v>
      </c>
      <c r="P18" s="9">
        <v>1.3973333333333333</v>
      </c>
      <c r="Q18" s="9">
        <v>1.3973333333333333</v>
      </c>
      <c r="R18" s="9">
        <v>1.3973333333333333</v>
      </c>
      <c r="S18" s="9">
        <v>1.3973333333333333</v>
      </c>
      <c r="T18" s="9">
        <v>1.496</v>
      </c>
      <c r="U18" s="9">
        <v>1.496</v>
      </c>
      <c r="V18" s="9">
        <v>1.496</v>
      </c>
      <c r="W18" s="9">
        <v>1.496</v>
      </c>
      <c r="X18" s="9">
        <v>1.496</v>
      </c>
      <c r="Y18" s="9">
        <v>1.552</v>
      </c>
      <c r="Z18" s="9">
        <v>1.6960000000000002</v>
      </c>
      <c r="AA18" s="9">
        <v>1.6960000000000002</v>
      </c>
      <c r="AB18" s="9">
        <v>1.68</v>
      </c>
      <c r="AC18" s="9">
        <v>1.6213333333333333</v>
      </c>
      <c r="AD18" s="9">
        <v>1.7813333333333332</v>
      </c>
      <c r="AE18" s="9">
        <v>1.7813333333333332</v>
      </c>
      <c r="AF18" s="9">
        <v>1.7813333333333332</v>
      </c>
      <c r="AG18" s="9">
        <v>1.7813333333333332</v>
      </c>
      <c r="AH18" s="9">
        <v>1.7813333333333332</v>
      </c>
      <c r="AI18" s="9">
        <v>1.7813333333333332</v>
      </c>
      <c r="AJ18" s="9">
        <v>1.7813333333333332</v>
      </c>
      <c r="AK18" s="9">
        <v>1.7813333333333332</v>
      </c>
      <c r="AL18" s="9">
        <v>1.7813333333333332</v>
      </c>
      <c r="AM18" s="9">
        <v>1.8080000000000001</v>
      </c>
    </row>
    <row r="19" spans="2:39" x14ac:dyDescent="0.4">
      <c r="B19" t="s">
        <v>16</v>
      </c>
      <c r="C19" t="s">
        <v>23</v>
      </c>
      <c r="D19">
        <v>9.5</v>
      </c>
      <c r="E19" s="11">
        <v>0.185</v>
      </c>
      <c r="F19">
        <v>0.57799999999999996</v>
      </c>
      <c r="G19" s="1">
        <v>6.7</v>
      </c>
      <c r="H19" s="5">
        <f t="shared" si="0"/>
        <v>1.7866666666666666</v>
      </c>
      <c r="I19" s="9">
        <v>1.016</v>
      </c>
      <c r="J19" s="9">
        <v>1.3520000000000001</v>
      </c>
      <c r="K19" s="9">
        <v>1.3520000000000001</v>
      </c>
      <c r="L19" s="9">
        <v>1.3520000000000001</v>
      </c>
      <c r="M19" s="9">
        <v>1.3520000000000001</v>
      </c>
      <c r="N19" s="9">
        <v>1.3520000000000001</v>
      </c>
      <c r="O19" s="9">
        <v>1.3520000000000001</v>
      </c>
      <c r="P19" s="9">
        <v>1.3520000000000001</v>
      </c>
      <c r="Q19" s="9">
        <v>1.3520000000000001</v>
      </c>
      <c r="R19" s="9">
        <v>1.3520000000000001</v>
      </c>
      <c r="S19" s="9">
        <v>1.3520000000000001</v>
      </c>
      <c r="T19" s="9">
        <v>1.456</v>
      </c>
      <c r="U19" s="9">
        <v>1.456</v>
      </c>
      <c r="V19" s="9">
        <v>1.456</v>
      </c>
      <c r="W19" s="9">
        <v>1.456</v>
      </c>
      <c r="X19" s="9">
        <v>1.456</v>
      </c>
      <c r="Y19" s="9">
        <v>1.5146666666666666</v>
      </c>
      <c r="Z19" s="9">
        <v>1.6666666666666667</v>
      </c>
      <c r="AA19" s="9">
        <v>1.6666666666666667</v>
      </c>
      <c r="AB19" s="9">
        <v>1.6506666666666667</v>
      </c>
      <c r="AC19" s="9">
        <v>1.5866666666666667</v>
      </c>
      <c r="AD19" s="9">
        <v>1.6506666666666667</v>
      </c>
      <c r="AE19" s="9">
        <v>1.6506666666666667</v>
      </c>
      <c r="AF19" s="9">
        <v>1.6506666666666667</v>
      </c>
      <c r="AG19" s="9">
        <v>1.6506666666666667</v>
      </c>
      <c r="AH19" s="9">
        <v>1.6506666666666667</v>
      </c>
      <c r="AI19" s="9">
        <v>1.6506666666666667</v>
      </c>
      <c r="AJ19" s="9">
        <v>1.6506666666666667</v>
      </c>
      <c r="AK19" s="9">
        <v>1.6506666666666667</v>
      </c>
      <c r="AL19" s="9">
        <v>1.6506666666666667</v>
      </c>
      <c r="AM19" s="9">
        <v>1.7866666666666666</v>
      </c>
    </row>
    <row r="20" spans="2:39" x14ac:dyDescent="0.4"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2:39" x14ac:dyDescent="0.4">
      <c r="D21" t="s">
        <v>20</v>
      </c>
      <c r="I21" s="10" t="s">
        <v>4</v>
      </c>
      <c r="J21" s="16" t="s">
        <v>26</v>
      </c>
      <c r="K21" s="7"/>
    </row>
    <row r="22" spans="2:39" x14ac:dyDescent="0.4">
      <c r="D22" s="6" t="s">
        <v>17</v>
      </c>
      <c r="E22" s="6" t="s">
        <v>18</v>
      </c>
      <c r="F22" s="6" t="s">
        <v>21</v>
      </c>
      <c r="G22" s="12" t="s">
        <v>3</v>
      </c>
      <c r="H22" s="13" t="s">
        <v>4</v>
      </c>
      <c r="I22" s="8">
        <v>1995</v>
      </c>
      <c r="J22" s="8">
        <v>1996</v>
      </c>
      <c r="K22" s="8">
        <v>1997</v>
      </c>
      <c r="L22" s="8">
        <v>1998</v>
      </c>
      <c r="M22" s="8">
        <v>1999</v>
      </c>
      <c r="N22" s="8">
        <v>2000</v>
      </c>
      <c r="O22" s="8">
        <v>2001</v>
      </c>
      <c r="P22" s="8">
        <v>2002</v>
      </c>
      <c r="Q22" s="8">
        <v>2003</v>
      </c>
      <c r="R22" s="8">
        <v>2004</v>
      </c>
      <c r="S22" s="8">
        <v>2005</v>
      </c>
      <c r="T22" s="8">
        <v>2006</v>
      </c>
      <c r="U22" s="8">
        <v>2007</v>
      </c>
      <c r="V22" s="8">
        <v>2008</v>
      </c>
      <c r="W22" s="8">
        <v>2009</v>
      </c>
      <c r="X22" s="8">
        <v>2010</v>
      </c>
      <c r="Y22" s="8">
        <v>2011</v>
      </c>
      <c r="Z22" s="8">
        <v>2012</v>
      </c>
      <c r="AA22" s="8">
        <v>2013</v>
      </c>
      <c r="AB22" s="8">
        <v>2014</v>
      </c>
      <c r="AC22" s="8">
        <v>2015</v>
      </c>
      <c r="AD22" s="8">
        <v>2016</v>
      </c>
      <c r="AE22" s="8">
        <v>2017</v>
      </c>
      <c r="AF22" s="8">
        <v>2018</v>
      </c>
      <c r="AG22" s="8">
        <v>2019</v>
      </c>
      <c r="AH22" s="8">
        <v>2020</v>
      </c>
      <c r="AI22" s="8">
        <v>2021</v>
      </c>
      <c r="AJ22" s="8">
        <v>2022</v>
      </c>
      <c r="AK22" s="8">
        <v>2023</v>
      </c>
      <c r="AL22" s="8">
        <v>2024</v>
      </c>
      <c r="AM22" s="8">
        <v>2025</v>
      </c>
    </row>
    <row r="23" spans="2:39" x14ac:dyDescent="0.4">
      <c r="B23" t="s">
        <v>5</v>
      </c>
      <c r="C23" t="s">
        <v>22</v>
      </c>
      <c r="D23" s="11">
        <v>0.187</v>
      </c>
      <c r="E23">
        <v>0</v>
      </c>
      <c r="F23">
        <v>0.60199999999999998</v>
      </c>
      <c r="G23" s="1">
        <v>7.99</v>
      </c>
      <c r="H23" s="5">
        <f>G23/$K$4</f>
        <v>2.1306666666666669</v>
      </c>
      <c r="I23" s="9">
        <v>1.0960000000000001</v>
      </c>
      <c r="J23" s="9">
        <v>1.4426666666666668</v>
      </c>
      <c r="K23" s="9">
        <v>1.4426666666666668</v>
      </c>
      <c r="L23" s="9">
        <v>1.4426666666666668</v>
      </c>
      <c r="M23" s="9">
        <v>1.4426666666666668</v>
      </c>
      <c r="N23" s="9">
        <v>1.4426666666666668</v>
      </c>
      <c r="O23" s="9">
        <v>1.4426666666666668</v>
      </c>
      <c r="P23" s="9">
        <v>1.4426666666666668</v>
      </c>
      <c r="Q23" s="9">
        <v>1.4426666666666668</v>
      </c>
      <c r="R23" s="9">
        <v>1.4426666666666668</v>
      </c>
      <c r="S23" s="9">
        <v>1.4426666666666668</v>
      </c>
      <c r="T23" s="9">
        <v>1.5919999999999999</v>
      </c>
      <c r="U23" s="9">
        <v>1.5919999999999999</v>
      </c>
      <c r="V23" s="9">
        <v>1.5919999999999999</v>
      </c>
      <c r="W23" s="9">
        <v>1.5919999999999999</v>
      </c>
      <c r="X23" s="9">
        <v>1.5919999999999999</v>
      </c>
      <c r="Y23" s="9">
        <v>1.6826666666666665</v>
      </c>
      <c r="Z23" s="9">
        <v>1.7866666666666666</v>
      </c>
      <c r="AA23" s="9">
        <v>1.7866666666666666</v>
      </c>
      <c r="AB23" s="9">
        <v>2.0720000000000001</v>
      </c>
      <c r="AC23" s="9">
        <v>2.1120000000000001</v>
      </c>
      <c r="AD23" s="9">
        <v>2.2053333333333334</v>
      </c>
      <c r="AE23" s="9">
        <v>2.2053333333333334</v>
      </c>
      <c r="AF23" s="9">
        <v>2.2053333333333334</v>
      </c>
      <c r="AG23" s="9">
        <v>2.2053333333333334</v>
      </c>
      <c r="AH23" s="9">
        <v>2.2053333333333334</v>
      </c>
      <c r="AI23" s="9">
        <v>2.2053333333333334</v>
      </c>
      <c r="AJ23" s="9">
        <v>2.2053333333333334</v>
      </c>
      <c r="AK23" s="9">
        <v>2.2053333333333334</v>
      </c>
      <c r="AL23" s="9">
        <v>2.2053333333333334</v>
      </c>
      <c r="AM23" s="9">
        <v>2.1306666666666669</v>
      </c>
    </row>
    <row r="24" spans="2:39" x14ac:dyDescent="0.4">
      <c r="B24" t="s">
        <v>6</v>
      </c>
      <c r="C24" t="s">
        <v>22</v>
      </c>
      <c r="D24" s="11">
        <v>0.30399999999999999</v>
      </c>
      <c r="E24">
        <v>0</v>
      </c>
      <c r="F24">
        <v>0.97399999999999998</v>
      </c>
      <c r="G24" s="1">
        <v>7.92</v>
      </c>
      <c r="H24" s="5">
        <f t="shared" ref="H24:H34" si="1">G24/$K$4</f>
        <v>2.1120000000000001</v>
      </c>
      <c r="I24" s="9">
        <v>1.1493333333333333</v>
      </c>
      <c r="J24" s="9">
        <v>1.472</v>
      </c>
      <c r="K24" s="9">
        <v>1.472</v>
      </c>
      <c r="L24" s="9">
        <v>1.472</v>
      </c>
      <c r="M24" s="9">
        <v>1.472</v>
      </c>
      <c r="N24" s="9">
        <v>1.472</v>
      </c>
      <c r="O24" s="9">
        <v>1.472</v>
      </c>
      <c r="P24" s="9">
        <v>1.472</v>
      </c>
      <c r="Q24" s="9">
        <v>1.472</v>
      </c>
      <c r="R24" s="9">
        <v>1.472</v>
      </c>
      <c r="S24" s="9">
        <v>1.472</v>
      </c>
      <c r="T24" s="9">
        <v>1.6106666666666667</v>
      </c>
      <c r="U24" s="9">
        <v>1.6106666666666667</v>
      </c>
      <c r="V24" s="9">
        <v>1.6106666666666667</v>
      </c>
      <c r="W24" s="9">
        <v>1.6106666666666667</v>
      </c>
      <c r="X24" s="9">
        <v>1.6106666666666667</v>
      </c>
      <c r="Y24" s="9">
        <v>1.6960000000000002</v>
      </c>
      <c r="Z24" s="9">
        <v>1.792</v>
      </c>
      <c r="AA24" s="9">
        <v>1.792</v>
      </c>
      <c r="AB24" s="9">
        <v>2.056</v>
      </c>
      <c r="AC24" s="9">
        <v>2.0933333333333333</v>
      </c>
      <c r="AD24" s="9">
        <v>2.1680000000000001</v>
      </c>
      <c r="AE24" s="9">
        <v>2.1680000000000001</v>
      </c>
      <c r="AF24" s="9">
        <v>2.1680000000000001</v>
      </c>
      <c r="AG24" s="9">
        <v>2.1680000000000001</v>
      </c>
      <c r="AH24" s="9">
        <v>2.1680000000000001</v>
      </c>
      <c r="AI24" s="9">
        <v>2.1680000000000001</v>
      </c>
      <c r="AJ24" s="9">
        <v>2.1680000000000001</v>
      </c>
      <c r="AK24" s="9">
        <v>2.1680000000000001</v>
      </c>
      <c r="AL24" s="9">
        <v>2.1680000000000001</v>
      </c>
      <c r="AM24" s="9">
        <v>2.1120000000000001</v>
      </c>
    </row>
    <row r="25" spans="2:39" x14ac:dyDescent="0.4">
      <c r="B25" t="s">
        <v>7</v>
      </c>
      <c r="C25" t="s">
        <v>22</v>
      </c>
      <c r="D25" s="11">
        <v>0.41699999999999998</v>
      </c>
      <c r="E25">
        <v>0</v>
      </c>
      <c r="F25">
        <v>0.996</v>
      </c>
      <c r="G25" s="1">
        <v>7.24</v>
      </c>
      <c r="H25" s="5">
        <f t="shared" si="1"/>
        <v>1.9306666666666668</v>
      </c>
      <c r="I25" s="9">
        <v>1.1253333333333333</v>
      </c>
      <c r="J25" s="9">
        <v>1.3946666666666667</v>
      </c>
      <c r="K25" s="9">
        <v>1.3946666666666667</v>
      </c>
      <c r="L25" s="9">
        <v>1.3946666666666667</v>
      </c>
      <c r="M25" s="9">
        <v>1.3946666666666667</v>
      </c>
      <c r="N25" s="9">
        <v>1.3946666666666667</v>
      </c>
      <c r="O25" s="9">
        <v>1.3946666666666667</v>
      </c>
      <c r="P25" s="9">
        <v>1.3946666666666667</v>
      </c>
      <c r="Q25" s="9">
        <v>1.3946666666666667</v>
      </c>
      <c r="R25" s="9">
        <v>1.3946666666666667</v>
      </c>
      <c r="S25" s="9">
        <v>1.3946666666666667</v>
      </c>
      <c r="T25" s="9">
        <v>1.512</v>
      </c>
      <c r="U25" s="9">
        <v>1.512</v>
      </c>
      <c r="V25" s="9">
        <v>1.512</v>
      </c>
      <c r="W25" s="9">
        <v>1.512</v>
      </c>
      <c r="X25" s="9">
        <v>1.512</v>
      </c>
      <c r="Y25" s="9">
        <v>1.5813333333333333</v>
      </c>
      <c r="Z25" s="9">
        <v>1.6640000000000001</v>
      </c>
      <c r="AA25" s="9">
        <v>1.6640000000000001</v>
      </c>
      <c r="AB25" s="9">
        <v>1.8853333333333333</v>
      </c>
      <c r="AC25" s="9">
        <v>1.9146666666666665</v>
      </c>
      <c r="AD25" s="9">
        <v>1.9786666666666666</v>
      </c>
      <c r="AE25" s="9">
        <v>1.9786666666666666</v>
      </c>
      <c r="AF25" s="9">
        <v>1.9786666666666666</v>
      </c>
      <c r="AG25" s="9">
        <v>1.9786666666666666</v>
      </c>
      <c r="AH25" s="9">
        <v>1.9786666666666666</v>
      </c>
      <c r="AI25" s="9">
        <v>1.9786666666666666</v>
      </c>
      <c r="AJ25" s="9">
        <v>1.9786666666666666</v>
      </c>
      <c r="AK25" s="9">
        <v>1.9786666666666666</v>
      </c>
      <c r="AL25" s="9">
        <v>1.9786666666666666</v>
      </c>
      <c r="AM25" s="9">
        <v>1.9306666666666668</v>
      </c>
    </row>
    <row r="26" spans="2:39" x14ac:dyDescent="0.4">
      <c r="B26" t="s">
        <v>8</v>
      </c>
      <c r="C26" t="s">
        <v>22</v>
      </c>
      <c r="D26" s="11">
        <v>0.66600000000000004</v>
      </c>
      <c r="E26">
        <v>0</v>
      </c>
      <c r="F26">
        <v>1</v>
      </c>
      <c r="G26" s="1">
        <v>5.75</v>
      </c>
      <c r="H26" s="5">
        <f t="shared" si="1"/>
        <v>1.5333333333333334</v>
      </c>
      <c r="I26" s="9">
        <v>1.0719999999999998</v>
      </c>
      <c r="J26" s="9">
        <v>1.2266666666666666</v>
      </c>
      <c r="K26" s="9">
        <v>1.2266666666666666</v>
      </c>
      <c r="L26" s="9">
        <v>1.2266666666666666</v>
      </c>
      <c r="M26" s="9">
        <v>1.2266666666666666</v>
      </c>
      <c r="N26" s="9">
        <v>1.2266666666666666</v>
      </c>
      <c r="O26" s="9">
        <v>1.2266666666666666</v>
      </c>
      <c r="P26" s="9">
        <v>1.2266666666666666</v>
      </c>
      <c r="Q26" s="9">
        <v>1.2266666666666666</v>
      </c>
      <c r="R26" s="9">
        <v>1.2266666666666666</v>
      </c>
      <c r="S26" s="9">
        <v>1.2266666666666666</v>
      </c>
      <c r="T26" s="9">
        <v>1.2906666666666666</v>
      </c>
      <c r="U26" s="9">
        <v>1.2906666666666666</v>
      </c>
      <c r="V26" s="9">
        <v>1.2906666666666666</v>
      </c>
      <c r="W26" s="9">
        <v>1.2906666666666666</v>
      </c>
      <c r="X26" s="9">
        <v>1.2906666666666666</v>
      </c>
      <c r="Y26" s="9">
        <v>1.3333333333333333</v>
      </c>
      <c r="Z26" s="9">
        <v>1.3786666666666667</v>
      </c>
      <c r="AA26" s="9">
        <v>1.3786666666666667</v>
      </c>
      <c r="AB26" s="9">
        <v>1.5066666666666668</v>
      </c>
      <c r="AC26" s="9">
        <v>1.5226666666666666</v>
      </c>
      <c r="AD26" s="9">
        <v>1.5599999999999998</v>
      </c>
      <c r="AE26" s="9">
        <v>1.5599999999999998</v>
      </c>
      <c r="AF26" s="9">
        <v>1.5599999999999998</v>
      </c>
      <c r="AG26" s="9">
        <v>1.5599999999999998</v>
      </c>
      <c r="AH26" s="9">
        <v>1.5599999999999998</v>
      </c>
      <c r="AI26" s="9">
        <v>1.5599999999999998</v>
      </c>
      <c r="AJ26" s="9">
        <v>1.5599999999999998</v>
      </c>
      <c r="AK26" s="9">
        <v>1.5599999999999998</v>
      </c>
      <c r="AL26" s="9">
        <v>1.5599999999999998</v>
      </c>
      <c r="AM26" s="9">
        <v>1.5333333333333334</v>
      </c>
    </row>
    <row r="27" spans="2:39" x14ac:dyDescent="0.4">
      <c r="B27" t="s">
        <v>9</v>
      </c>
      <c r="C27" t="s">
        <v>22</v>
      </c>
      <c r="D27" s="11">
        <v>0.70399999999999996</v>
      </c>
      <c r="E27">
        <v>0</v>
      </c>
      <c r="F27">
        <v>1</v>
      </c>
      <c r="G27" s="1">
        <v>5.52</v>
      </c>
      <c r="H27" s="5">
        <f t="shared" si="1"/>
        <v>1.472</v>
      </c>
      <c r="I27" s="9">
        <v>1.0640000000000001</v>
      </c>
      <c r="J27" s="9">
        <v>1.2</v>
      </c>
      <c r="K27" s="9">
        <v>1.2</v>
      </c>
      <c r="L27" s="9">
        <v>1.2</v>
      </c>
      <c r="M27" s="9">
        <v>1.2</v>
      </c>
      <c r="N27" s="9">
        <v>1.2</v>
      </c>
      <c r="O27" s="9">
        <v>1.2</v>
      </c>
      <c r="P27" s="9">
        <v>1.2</v>
      </c>
      <c r="Q27" s="9">
        <v>1.2</v>
      </c>
      <c r="R27" s="9">
        <v>1.2</v>
      </c>
      <c r="S27" s="9">
        <v>1.2</v>
      </c>
      <c r="T27" s="9">
        <v>1.2586666666666666</v>
      </c>
      <c r="U27" s="9">
        <v>1.2586666666666666</v>
      </c>
      <c r="V27" s="9">
        <v>1.2586666666666666</v>
      </c>
      <c r="W27" s="9">
        <v>1.2586666666666666</v>
      </c>
      <c r="X27" s="9">
        <v>1.2586666666666666</v>
      </c>
      <c r="Y27" s="9">
        <v>1.296</v>
      </c>
      <c r="Z27" s="9">
        <v>1.3359999999999999</v>
      </c>
      <c r="AA27" s="9">
        <v>1.3359999999999999</v>
      </c>
      <c r="AB27" s="9">
        <v>1.448</v>
      </c>
      <c r="AC27" s="9">
        <v>1.464</v>
      </c>
      <c r="AD27" s="9">
        <v>1.496</v>
      </c>
      <c r="AE27" s="9">
        <v>1.496</v>
      </c>
      <c r="AF27" s="9">
        <v>1.496</v>
      </c>
      <c r="AG27" s="9">
        <v>1.496</v>
      </c>
      <c r="AH27" s="9">
        <v>1.496</v>
      </c>
      <c r="AI27" s="9">
        <v>1.496</v>
      </c>
      <c r="AJ27" s="9">
        <v>1.496</v>
      </c>
      <c r="AK27" s="9">
        <v>1.496</v>
      </c>
      <c r="AL27" s="9">
        <v>1.496</v>
      </c>
      <c r="AM27" s="9">
        <v>1.472</v>
      </c>
    </row>
    <row r="28" spans="2:39" x14ac:dyDescent="0.4">
      <c r="B28" t="s">
        <v>10</v>
      </c>
      <c r="C28" t="s">
        <v>22</v>
      </c>
      <c r="D28" s="11">
        <v>0.57499999999999996</v>
      </c>
      <c r="E28">
        <v>0</v>
      </c>
      <c r="F28">
        <v>1</v>
      </c>
      <c r="G28" s="1">
        <v>6.3</v>
      </c>
      <c r="H28" s="5">
        <f t="shared" si="1"/>
        <v>1.68</v>
      </c>
      <c r="I28" s="9">
        <v>1.0906666666666667</v>
      </c>
      <c r="J28" s="9">
        <v>1.288</v>
      </c>
      <c r="K28" s="9">
        <v>1.288</v>
      </c>
      <c r="L28" s="9">
        <v>1.288</v>
      </c>
      <c r="M28" s="9">
        <v>1.288</v>
      </c>
      <c r="N28" s="9">
        <v>1.288</v>
      </c>
      <c r="O28" s="9">
        <v>1.288</v>
      </c>
      <c r="P28" s="9">
        <v>1.288</v>
      </c>
      <c r="Q28" s="9">
        <v>1.288</v>
      </c>
      <c r="R28" s="9">
        <v>1.288</v>
      </c>
      <c r="S28" s="9">
        <v>1.288</v>
      </c>
      <c r="T28" s="9">
        <v>1.3733333333333335</v>
      </c>
      <c r="U28" s="9">
        <v>1.3733333333333335</v>
      </c>
      <c r="V28" s="9">
        <v>1.3733333333333335</v>
      </c>
      <c r="W28" s="9">
        <v>1.3733333333333335</v>
      </c>
      <c r="X28" s="9">
        <v>1.3733333333333335</v>
      </c>
      <c r="Y28" s="9">
        <v>1.4239999999999999</v>
      </c>
      <c r="Z28" s="9">
        <v>1.4826666666666666</v>
      </c>
      <c r="AA28" s="9">
        <v>1.4826666666666666</v>
      </c>
      <c r="AB28" s="9">
        <v>1.6453333333333333</v>
      </c>
      <c r="AC28" s="9">
        <v>1.6666666666666667</v>
      </c>
      <c r="AD28" s="9">
        <v>1.712</v>
      </c>
      <c r="AE28" s="9">
        <v>1.712</v>
      </c>
      <c r="AF28" s="9">
        <v>1.712</v>
      </c>
      <c r="AG28" s="9">
        <v>1.712</v>
      </c>
      <c r="AH28" s="9">
        <v>1.712</v>
      </c>
      <c r="AI28" s="9">
        <v>1.712</v>
      </c>
      <c r="AJ28" s="9">
        <v>1.712</v>
      </c>
      <c r="AK28" s="9">
        <v>1.712</v>
      </c>
      <c r="AL28" s="9">
        <v>1.712</v>
      </c>
      <c r="AM28" s="9">
        <v>1.68</v>
      </c>
    </row>
    <row r="29" spans="2:39" x14ac:dyDescent="0.4">
      <c r="B29" t="s">
        <v>11</v>
      </c>
      <c r="C29" t="s">
        <v>22</v>
      </c>
      <c r="D29" s="11">
        <v>0.29699999999999999</v>
      </c>
      <c r="E29">
        <v>0</v>
      </c>
      <c r="F29">
        <v>0.96199999999999997</v>
      </c>
      <c r="G29" s="1">
        <v>7.96</v>
      </c>
      <c r="H29" s="5">
        <f t="shared" si="1"/>
        <v>2.1226666666666665</v>
      </c>
      <c r="I29" s="9">
        <v>1.1520000000000001</v>
      </c>
      <c r="J29" s="9">
        <v>1.4773333333333334</v>
      </c>
      <c r="K29" s="9">
        <v>1.4773333333333334</v>
      </c>
      <c r="L29" s="9">
        <v>1.4773333333333334</v>
      </c>
      <c r="M29" s="9">
        <v>1.4773333333333334</v>
      </c>
      <c r="N29" s="9">
        <v>1.4773333333333334</v>
      </c>
      <c r="O29" s="9">
        <v>1.4773333333333334</v>
      </c>
      <c r="P29" s="9">
        <v>1.4773333333333334</v>
      </c>
      <c r="Q29" s="9">
        <v>1.4773333333333334</v>
      </c>
      <c r="R29" s="9">
        <v>1.4773333333333334</v>
      </c>
      <c r="S29" s="9">
        <v>1.4773333333333334</v>
      </c>
      <c r="T29" s="9">
        <v>1.6159999999999999</v>
      </c>
      <c r="U29" s="9">
        <v>1.6159999999999999</v>
      </c>
      <c r="V29" s="9">
        <v>1.6159999999999999</v>
      </c>
      <c r="W29" s="9">
        <v>1.6159999999999999</v>
      </c>
      <c r="X29" s="9">
        <v>1.6159999999999999</v>
      </c>
      <c r="Y29" s="9">
        <v>1.7013333333333334</v>
      </c>
      <c r="Z29" s="9">
        <v>1.8</v>
      </c>
      <c r="AA29" s="9">
        <v>1.8</v>
      </c>
      <c r="AB29" s="9">
        <v>2.0666666666666669</v>
      </c>
      <c r="AC29" s="9">
        <v>2.1040000000000001</v>
      </c>
      <c r="AD29" s="9">
        <v>2.1786666666666665</v>
      </c>
      <c r="AE29" s="9">
        <v>2.1786666666666665</v>
      </c>
      <c r="AF29" s="9">
        <v>2.1786666666666665</v>
      </c>
      <c r="AG29" s="9">
        <v>2.1786666666666665</v>
      </c>
      <c r="AH29" s="9">
        <v>2.1786666666666665</v>
      </c>
      <c r="AI29" s="9">
        <v>2.1786666666666665</v>
      </c>
      <c r="AJ29" s="9">
        <v>2.1786666666666665</v>
      </c>
      <c r="AK29" s="9">
        <v>2.1786666666666665</v>
      </c>
      <c r="AL29" s="9">
        <v>2.1786666666666665</v>
      </c>
      <c r="AM29" s="9">
        <v>2.1226666666666665</v>
      </c>
    </row>
    <row r="30" spans="2:39" x14ac:dyDescent="0.4">
      <c r="B30" t="s">
        <v>12</v>
      </c>
      <c r="C30" t="s">
        <v>22</v>
      </c>
      <c r="D30" s="11">
        <v>0.18</v>
      </c>
      <c r="E30">
        <v>5.0999999999999997E-2</v>
      </c>
      <c r="F30">
        <v>0.53600000000000003</v>
      </c>
      <c r="G30" s="1">
        <v>7.96</v>
      </c>
      <c r="H30" s="5">
        <f t="shared" si="1"/>
        <v>2.1226666666666665</v>
      </c>
      <c r="I30" s="9">
        <v>1.0906666666666667</v>
      </c>
      <c r="J30" s="9">
        <v>1.4373333333333334</v>
      </c>
      <c r="K30" s="9">
        <v>1.4373333333333334</v>
      </c>
      <c r="L30" s="9">
        <v>1.4373333333333334</v>
      </c>
      <c r="M30" s="9">
        <v>1.4373333333333334</v>
      </c>
      <c r="N30" s="9">
        <v>1.4373333333333334</v>
      </c>
      <c r="O30" s="9">
        <v>1.4373333333333334</v>
      </c>
      <c r="P30" s="9">
        <v>1.4373333333333334</v>
      </c>
      <c r="Q30" s="9">
        <v>1.4373333333333334</v>
      </c>
      <c r="R30" s="9">
        <v>1.4373333333333334</v>
      </c>
      <c r="S30" s="9">
        <v>1.4373333333333334</v>
      </c>
      <c r="T30" s="9">
        <v>1.5840000000000001</v>
      </c>
      <c r="U30" s="9">
        <v>1.5840000000000001</v>
      </c>
      <c r="V30" s="9">
        <v>1.5840000000000001</v>
      </c>
      <c r="W30" s="9">
        <v>1.5840000000000001</v>
      </c>
      <c r="X30" s="9">
        <v>1.5840000000000001</v>
      </c>
      <c r="Y30" s="9">
        <v>1.6746666666666667</v>
      </c>
      <c r="Z30" s="9">
        <v>1.7786666666666666</v>
      </c>
      <c r="AA30" s="9">
        <v>1.7786666666666666</v>
      </c>
      <c r="AB30" s="9">
        <v>2.0640000000000001</v>
      </c>
      <c r="AC30" s="9">
        <v>2.1040000000000001</v>
      </c>
      <c r="AD30" s="9">
        <v>2.1973333333333334</v>
      </c>
      <c r="AE30" s="9">
        <v>2.1973333333333334</v>
      </c>
      <c r="AF30" s="9">
        <v>2.1973333333333334</v>
      </c>
      <c r="AG30" s="9">
        <v>2.1973333333333334</v>
      </c>
      <c r="AH30" s="9">
        <v>2.1973333333333334</v>
      </c>
      <c r="AI30" s="9">
        <v>2.1973333333333334</v>
      </c>
      <c r="AJ30" s="9">
        <v>2.1973333333333334</v>
      </c>
      <c r="AK30" s="9">
        <v>2.1973333333333334</v>
      </c>
      <c r="AL30" s="9">
        <v>2.1973333333333334</v>
      </c>
      <c r="AM30" s="9">
        <v>2.1226666666666665</v>
      </c>
    </row>
    <row r="31" spans="2:39" x14ac:dyDescent="0.4">
      <c r="B31" t="s">
        <v>13</v>
      </c>
      <c r="C31" t="s">
        <v>23</v>
      </c>
      <c r="D31">
        <v>7.8E-2</v>
      </c>
      <c r="E31" s="11">
        <v>0.13300000000000001</v>
      </c>
      <c r="F31">
        <v>0.46200000000000002</v>
      </c>
      <c r="G31" s="1">
        <v>6.49</v>
      </c>
      <c r="H31" s="5">
        <f t="shared" si="1"/>
        <v>1.7306666666666668</v>
      </c>
      <c r="I31" s="9">
        <v>0.96266666666666667</v>
      </c>
      <c r="J31" s="9">
        <v>1.2986666666666666</v>
      </c>
      <c r="K31" s="9">
        <v>1.2986666666666666</v>
      </c>
      <c r="L31" s="9">
        <v>1.2986666666666666</v>
      </c>
      <c r="M31" s="9">
        <v>1.2986666666666666</v>
      </c>
      <c r="N31" s="9">
        <v>1.2986666666666666</v>
      </c>
      <c r="O31" s="9">
        <v>1.2986666666666666</v>
      </c>
      <c r="P31" s="9">
        <v>1.2986666666666666</v>
      </c>
      <c r="Q31" s="9">
        <v>1.2986666666666666</v>
      </c>
      <c r="R31" s="9">
        <v>1.2986666666666666</v>
      </c>
      <c r="S31" s="9">
        <v>1.2986666666666666</v>
      </c>
      <c r="T31" s="9">
        <v>1.4026666666666665</v>
      </c>
      <c r="U31" s="9">
        <v>1.4026666666666665</v>
      </c>
      <c r="V31" s="9">
        <v>1.4026666666666665</v>
      </c>
      <c r="W31" s="9">
        <v>1.4026666666666665</v>
      </c>
      <c r="X31" s="9">
        <v>1.4026666666666665</v>
      </c>
      <c r="Y31" s="9">
        <v>1.4613333333333334</v>
      </c>
      <c r="Z31" s="9">
        <v>1.6106666666666667</v>
      </c>
      <c r="AA31" s="9">
        <v>1.6106666666666667</v>
      </c>
      <c r="AB31" s="9">
        <v>1.5973333333333335</v>
      </c>
      <c r="AC31" s="9">
        <v>1.5333333333333334</v>
      </c>
      <c r="AD31" s="9">
        <v>1.5973333333333335</v>
      </c>
      <c r="AE31" s="9">
        <v>1.5973333333333335</v>
      </c>
      <c r="AF31" s="9">
        <v>1.5973333333333335</v>
      </c>
      <c r="AG31" s="9">
        <v>1.5973333333333335</v>
      </c>
      <c r="AH31" s="9">
        <v>1.5973333333333335</v>
      </c>
      <c r="AI31" s="9">
        <v>1.5973333333333335</v>
      </c>
      <c r="AJ31" s="9">
        <v>1.5973333333333335</v>
      </c>
      <c r="AK31" s="9">
        <v>1.5973333333333335</v>
      </c>
      <c r="AL31" s="9">
        <v>1.5973333333333335</v>
      </c>
      <c r="AM31" s="9">
        <v>1.7306666666666668</v>
      </c>
    </row>
    <row r="32" spans="2:39" x14ac:dyDescent="0.4">
      <c r="B32" t="s">
        <v>14</v>
      </c>
      <c r="C32" t="s">
        <v>23</v>
      </c>
      <c r="D32">
        <v>5.8000000000000003E-2</v>
      </c>
      <c r="E32" s="11">
        <v>0.158</v>
      </c>
      <c r="F32">
        <v>0.60099999999999998</v>
      </c>
      <c r="G32" s="1">
        <v>6.59</v>
      </c>
      <c r="H32" s="5">
        <f t="shared" si="1"/>
        <v>1.7573333333333332</v>
      </c>
      <c r="I32" s="9">
        <v>0.98666666666666669</v>
      </c>
      <c r="J32" s="9">
        <v>1.3226666666666667</v>
      </c>
      <c r="K32" s="9">
        <v>1.3226666666666667</v>
      </c>
      <c r="L32" s="9">
        <v>1.3226666666666667</v>
      </c>
      <c r="M32" s="9">
        <v>1.3226666666666667</v>
      </c>
      <c r="N32" s="9">
        <v>1.3226666666666667</v>
      </c>
      <c r="O32" s="9">
        <v>1.3226666666666667</v>
      </c>
      <c r="P32" s="9">
        <v>1.3226666666666667</v>
      </c>
      <c r="Q32" s="9">
        <v>1.3226666666666667</v>
      </c>
      <c r="R32" s="9">
        <v>1.3226666666666667</v>
      </c>
      <c r="S32" s="9">
        <v>1.3226666666666667</v>
      </c>
      <c r="T32" s="9">
        <v>1.4266666666666665</v>
      </c>
      <c r="U32" s="9">
        <v>1.4266666666666665</v>
      </c>
      <c r="V32" s="9">
        <v>1.4266666666666665</v>
      </c>
      <c r="W32" s="9">
        <v>1.4266666666666665</v>
      </c>
      <c r="X32" s="9">
        <v>1.4266666666666665</v>
      </c>
      <c r="Y32" s="9">
        <v>1.488</v>
      </c>
      <c r="Z32" s="9">
        <v>1.6373333333333333</v>
      </c>
      <c r="AA32" s="9">
        <v>1.6373333333333333</v>
      </c>
      <c r="AB32" s="9">
        <v>1.6239999999999999</v>
      </c>
      <c r="AC32" s="9">
        <v>1.5599999999999998</v>
      </c>
      <c r="AD32" s="9">
        <v>1.6239999999999999</v>
      </c>
      <c r="AE32" s="9">
        <v>1.6239999999999999</v>
      </c>
      <c r="AF32" s="9">
        <v>1.6239999999999999</v>
      </c>
      <c r="AG32" s="9">
        <v>1.6239999999999999</v>
      </c>
      <c r="AH32" s="9">
        <v>1.6239999999999999</v>
      </c>
      <c r="AI32" s="9">
        <v>1.6239999999999999</v>
      </c>
      <c r="AJ32" s="9">
        <v>1.6239999999999999</v>
      </c>
      <c r="AK32" s="9">
        <v>1.6239999999999999</v>
      </c>
      <c r="AL32" s="9">
        <v>1.6239999999999999</v>
      </c>
      <c r="AM32" s="9">
        <v>1.7573333333333332</v>
      </c>
    </row>
    <row r="33" spans="2:39" x14ac:dyDescent="0.4">
      <c r="B33" t="s">
        <v>15</v>
      </c>
      <c r="C33" t="s">
        <v>23</v>
      </c>
      <c r="D33">
        <v>0</v>
      </c>
      <c r="E33" s="11">
        <v>0.11899999999999999</v>
      </c>
      <c r="F33">
        <v>0.58299999999999996</v>
      </c>
      <c r="G33" s="1">
        <v>6.44</v>
      </c>
      <c r="H33" s="5">
        <f t="shared" si="1"/>
        <v>1.7173333333333334</v>
      </c>
      <c r="I33" s="9">
        <v>0.94666666666666666</v>
      </c>
      <c r="J33" s="9">
        <v>1.2826666666666666</v>
      </c>
      <c r="K33" s="9">
        <v>1.2826666666666666</v>
      </c>
      <c r="L33" s="9">
        <v>1.2826666666666666</v>
      </c>
      <c r="M33" s="9">
        <v>1.2826666666666666</v>
      </c>
      <c r="N33" s="9">
        <v>1.2826666666666666</v>
      </c>
      <c r="O33" s="9">
        <v>1.2826666666666666</v>
      </c>
      <c r="P33" s="9">
        <v>1.2826666666666666</v>
      </c>
      <c r="Q33" s="9">
        <v>1.2826666666666666</v>
      </c>
      <c r="R33" s="9">
        <v>1.2826666666666666</v>
      </c>
      <c r="S33" s="9">
        <v>1.2826666666666666</v>
      </c>
      <c r="T33" s="9">
        <v>1.3866666666666667</v>
      </c>
      <c r="U33" s="9">
        <v>1.3866666666666667</v>
      </c>
      <c r="V33" s="9">
        <v>1.3866666666666667</v>
      </c>
      <c r="W33" s="9">
        <v>1.3866666666666667</v>
      </c>
      <c r="X33" s="9">
        <v>1.3866666666666667</v>
      </c>
      <c r="Y33" s="9">
        <v>1.448</v>
      </c>
      <c r="Z33" s="9">
        <v>1.5973333333333335</v>
      </c>
      <c r="AA33" s="9">
        <v>1.5973333333333335</v>
      </c>
      <c r="AB33" s="9">
        <v>1.5813333333333333</v>
      </c>
      <c r="AC33" s="9">
        <v>1.52</v>
      </c>
      <c r="AD33" s="9">
        <v>1.5813333333333333</v>
      </c>
      <c r="AE33" s="9">
        <v>1.5813333333333333</v>
      </c>
      <c r="AF33" s="9">
        <v>1.5813333333333333</v>
      </c>
      <c r="AG33" s="9">
        <v>1.5813333333333333</v>
      </c>
      <c r="AH33" s="9">
        <v>1.5813333333333333</v>
      </c>
      <c r="AI33" s="9">
        <v>1.5813333333333333</v>
      </c>
      <c r="AJ33" s="9">
        <v>1.5813333333333333</v>
      </c>
      <c r="AK33" s="9">
        <v>1.5813333333333333</v>
      </c>
      <c r="AL33" s="9">
        <v>1.5813333333333333</v>
      </c>
      <c r="AM33" s="9">
        <v>1.7173333333333334</v>
      </c>
    </row>
    <row r="34" spans="2:39" x14ac:dyDescent="0.4">
      <c r="B34" t="s">
        <v>16</v>
      </c>
      <c r="C34" t="s">
        <v>22</v>
      </c>
      <c r="D34" s="11">
        <v>0.151</v>
      </c>
      <c r="E34">
        <v>7.9000000000000001E-2</v>
      </c>
      <c r="F34">
        <v>8.3000000000000004E-2</v>
      </c>
      <c r="G34" s="1">
        <v>7.84</v>
      </c>
      <c r="H34" s="5">
        <f t="shared" si="1"/>
        <v>2.0906666666666665</v>
      </c>
      <c r="I34" s="9">
        <v>1.0586666666666666</v>
      </c>
      <c r="J34" s="9">
        <v>1.4053333333333333</v>
      </c>
      <c r="K34" s="9">
        <v>1.4053333333333333</v>
      </c>
      <c r="L34" s="9">
        <v>1.4053333333333333</v>
      </c>
      <c r="M34" s="9">
        <v>1.4053333333333333</v>
      </c>
      <c r="N34" s="9">
        <v>1.4053333333333333</v>
      </c>
      <c r="O34" s="9">
        <v>1.4053333333333333</v>
      </c>
      <c r="P34" s="9">
        <v>1.4053333333333333</v>
      </c>
      <c r="Q34" s="9">
        <v>1.4053333333333333</v>
      </c>
      <c r="R34" s="9">
        <v>1.4053333333333333</v>
      </c>
      <c r="S34" s="9">
        <v>1.4053333333333333</v>
      </c>
      <c r="T34" s="9">
        <v>1.5546666666666666</v>
      </c>
      <c r="U34" s="9">
        <v>1.5546666666666666</v>
      </c>
      <c r="V34" s="9">
        <v>1.5546666666666666</v>
      </c>
      <c r="W34" s="9">
        <v>1.5546666666666666</v>
      </c>
      <c r="X34" s="9">
        <v>1.5546666666666666</v>
      </c>
      <c r="Y34" s="9">
        <v>1.6426666666666667</v>
      </c>
      <c r="Z34" s="9">
        <v>1.7466666666666666</v>
      </c>
      <c r="AA34" s="9">
        <v>1.7466666666666666</v>
      </c>
      <c r="AB34" s="9">
        <v>2.032</v>
      </c>
      <c r="AC34" s="9">
        <v>2.0720000000000001</v>
      </c>
      <c r="AD34" s="9">
        <v>2.1680000000000001</v>
      </c>
      <c r="AE34" s="9">
        <v>2.1680000000000001</v>
      </c>
      <c r="AF34" s="9">
        <v>2.1680000000000001</v>
      </c>
      <c r="AG34" s="9">
        <v>2.1680000000000001</v>
      </c>
      <c r="AH34" s="9">
        <v>2.1680000000000001</v>
      </c>
      <c r="AI34" s="9">
        <v>2.1680000000000001</v>
      </c>
      <c r="AJ34" s="9">
        <v>2.1680000000000001</v>
      </c>
      <c r="AK34" s="9">
        <v>2.1680000000000001</v>
      </c>
      <c r="AL34" s="9">
        <v>2.1680000000000001</v>
      </c>
      <c r="AM34" s="9">
        <v>2.0906666666666665</v>
      </c>
    </row>
    <row r="35" spans="2:39" x14ac:dyDescent="0.4"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2:39" x14ac:dyDescent="0.4"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A3D6-D210-46BC-B195-390D476F51D8}">
  <sheetPr codeName="Sheet5"/>
  <dimension ref="B3:AM36"/>
  <sheetViews>
    <sheetView workbookViewId="0">
      <pane xSplit="8" topLeftCell="I1" activePane="topRight" state="frozen"/>
      <selection activeCell="D15" sqref="D15"/>
      <selection pane="topRight" activeCell="D15" sqref="D15"/>
    </sheetView>
  </sheetViews>
  <sheetFormatPr defaultRowHeight="18.75" x14ac:dyDescent="0.4"/>
  <cols>
    <col min="1" max="3" width="10.125" customWidth="1"/>
    <col min="4" max="6" width="9" customWidth="1"/>
    <col min="8" max="8" width="9" style="4"/>
  </cols>
  <sheetData>
    <row r="3" spans="2:39" x14ac:dyDescent="0.4"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</row>
    <row r="4" spans="2:39" x14ac:dyDescent="0.4">
      <c r="I4">
        <v>6</v>
      </c>
      <c r="J4">
        <v>1.6</v>
      </c>
      <c r="K4">
        <f>I4/J4</f>
        <v>3.75</v>
      </c>
      <c r="L4" s="1">
        <v>5.13</v>
      </c>
      <c r="M4">
        <f>L4/K4</f>
        <v>1.3679999999999999</v>
      </c>
    </row>
    <row r="6" spans="2:39" x14ac:dyDescent="0.4">
      <c r="D6" t="s">
        <v>19</v>
      </c>
      <c r="I6" s="10" t="s">
        <v>4</v>
      </c>
      <c r="J6" s="16" t="s">
        <v>28</v>
      </c>
      <c r="K6" s="7"/>
      <c r="L6" s="7"/>
    </row>
    <row r="7" spans="2:39" x14ac:dyDescent="0.4">
      <c r="D7" s="2" t="s">
        <v>17</v>
      </c>
      <c r="E7" s="2" t="s">
        <v>18</v>
      </c>
      <c r="F7" s="2" t="s">
        <v>21</v>
      </c>
      <c r="G7" s="12" t="s">
        <v>3</v>
      </c>
      <c r="H7" s="13" t="s">
        <v>4</v>
      </c>
      <c r="I7" s="8">
        <v>1995</v>
      </c>
      <c r="J7" s="8">
        <v>1996</v>
      </c>
      <c r="K7" s="8">
        <v>1997</v>
      </c>
      <c r="L7" s="8">
        <v>1998</v>
      </c>
      <c r="M7" s="8">
        <v>1999</v>
      </c>
      <c r="N7" s="8">
        <v>2000</v>
      </c>
      <c r="O7" s="8">
        <v>2001</v>
      </c>
      <c r="P7" s="8">
        <v>2002</v>
      </c>
      <c r="Q7" s="8">
        <v>2003</v>
      </c>
      <c r="R7" s="8">
        <v>2004</v>
      </c>
      <c r="S7" s="8">
        <v>2005</v>
      </c>
      <c r="T7" s="8">
        <v>2006</v>
      </c>
      <c r="U7" s="8">
        <v>2007</v>
      </c>
      <c r="V7" s="8">
        <v>2008</v>
      </c>
      <c r="W7" s="8">
        <v>2009</v>
      </c>
      <c r="X7" s="8">
        <v>2010</v>
      </c>
      <c r="Y7" s="8">
        <v>2011</v>
      </c>
      <c r="Z7" s="8">
        <v>2012</v>
      </c>
      <c r="AA7" s="8">
        <v>2013</v>
      </c>
      <c r="AB7" s="8">
        <v>2014</v>
      </c>
      <c r="AC7" s="8">
        <v>2015</v>
      </c>
      <c r="AD7" s="8">
        <v>2016</v>
      </c>
      <c r="AE7" s="8">
        <v>2017</v>
      </c>
      <c r="AF7" s="8">
        <v>2018</v>
      </c>
      <c r="AG7" s="8">
        <v>2019</v>
      </c>
      <c r="AH7" s="8">
        <v>2020</v>
      </c>
      <c r="AI7" s="8">
        <v>2021</v>
      </c>
      <c r="AJ7" s="8">
        <v>2022</v>
      </c>
      <c r="AK7" s="8">
        <v>2023</v>
      </c>
      <c r="AL7" s="8">
        <v>2024</v>
      </c>
      <c r="AM7" s="8">
        <v>2025</v>
      </c>
    </row>
    <row r="8" spans="2:39" x14ac:dyDescent="0.4">
      <c r="B8" t="s">
        <v>5</v>
      </c>
      <c r="C8" t="s">
        <v>22</v>
      </c>
      <c r="D8" s="11">
        <v>0.14299999999999999</v>
      </c>
      <c r="E8">
        <v>0.115</v>
      </c>
      <c r="F8">
        <v>0.24299999999999999</v>
      </c>
      <c r="G8" s="1">
        <v>5.01</v>
      </c>
      <c r="H8" s="5">
        <f>G8/$K$4</f>
        <v>1.3359999999999999</v>
      </c>
      <c r="I8" s="9">
        <v>0.70133333333333325</v>
      </c>
      <c r="J8" s="9">
        <v>0.97333333333333327</v>
      </c>
      <c r="K8" s="9">
        <v>0.97333333333333327</v>
      </c>
      <c r="L8" s="9">
        <v>0.97333333333333327</v>
      </c>
      <c r="M8" s="9">
        <v>0.97333333333333327</v>
      </c>
      <c r="N8" s="9">
        <v>0.97333333333333327</v>
      </c>
      <c r="O8" s="9">
        <v>0.97333333333333327</v>
      </c>
      <c r="P8" s="9">
        <v>0.97333333333333327</v>
      </c>
      <c r="Q8" s="9">
        <v>0.97333333333333327</v>
      </c>
      <c r="R8" s="9">
        <v>0.97333333333333327</v>
      </c>
      <c r="S8" s="9">
        <v>0.97333333333333327</v>
      </c>
      <c r="T8" s="9">
        <v>1.0666666666666667</v>
      </c>
      <c r="U8" s="9">
        <v>1.0666666666666667</v>
      </c>
      <c r="V8" s="9">
        <v>1.0666666666666667</v>
      </c>
      <c r="W8" s="9">
        <v>1.0666666666666667</v>
      </c>
      <c r="X8" s="9">
        <v>1.0666666666666667</v>
      </c>
      <c r="Y8" s="9">
        <v>1.0533333333333335</v>
      </c>
      <c r="Z8" s="9">
        <v>1.0826666666666667</v>
      </c>
      <c r="AA8" s="9">
        <v>1.0826666666666667</v>
      </c>
      <c r="AB8" s="9">
        <v>1.1280000000000001</v>
      </c>
      <c r="AC8" s="9">
        <v>1.3520000000000001</v>
      </c>
      <c r="AD8" s="9">
        <v>1.3520000000000001</v>
      </c>
      <c r="AE8" s="9">
        <v>1.3520000000000001</v>
      </c>
      <c r="AF8" s="9">
        <v>1.3520000000000001</v>
      </c>
      <c r="AG8" s="9">
        <v>1.3520000000000001</v>
      </c>
      <c r="AH8" s="9">
        <v>1.3520000000000001</v>
      </c>
      <c r="AI8" s="9">
        <v>1.3520000000000001</v>
      </c>
      <c r="AJ8" s="9">
        <v>1.3520000000000001</v>
      </c>
      <c r="AK8" s="9">
        <v>1.3520000000000001</v>
      </c>
      <c r="AL8" s="9">
        <v>1.3520000000000001</v>
      </c>
      <c r="AM8" s="9">
        <v>1.3359999999999999</v>
      </c>
    </row>
    <row r="9" spans="2:39" x14ac:dyDescent="0.4">
      <c r="B9" t="s">
        <v>6</v>
      </c>
      <c r="C9" t="s">
        <v>22</v>
      </c>
      <c r="D9" s="11">
        <v>0.23</v>
      </c>
      <c r="E9">
        <v>0</v>
      </c>
      <c r="F9">
        <v>0.67400000000000004</v>
      </c>
      <c r="G9" s="1">
        <v>5.35</v>
      </c>
      <c r="H9" s="5">
        <f t="shared" ref="H9:H19" si="0">G9/$K$4</f>
        <v>1.4266666666666665</v>
      </c>
      <c r="I9" s="9">
        <v>0.79200000000000004</v>
      </c>
      <c r="J9" s="9">
        <v>1.0640000000000001</v>
      </c>
      <c r="K9" s="9">
        <v>1.0640000000000001</v>
      </c>
      <c r="L9" s="9">
        <v>1.0640000000000001</v>
      </c>
      <c r="M9" s="9">
        <v>1.0640000000000001</v>
      </c>
      <c r="N9" s="9">
        <v>1.0640000000000001</v>
      </c>
      <c r="O9" s="9">
        <v>1.0640000000000001</v>
      </c>
      <c r="P9" s="9">
        <v>1.0640000000000001</v>
      </c>
      <c r="Q9" s="9">
        <v>1.0640000000000001</v>
      </c>
      <c r="R9" s="9">
        <v>1.0640000000000001</v>
      </c>
      <c r="S9" s="9">
        <v>1.0640000000000001</v>
      </c>
      <c r="T9" s="9">
        <v>1.1706666666666665</v>
      </c>
      <c r="U9" s="9">
        <v>1.1706666666666665</v>
      </c>
      <c r="V9" s="9">
        <v>1.1706666666666665</v>
      </c>
      <c r="W9" s="9">
        <v>1.1706666666666665</v>
      </c>
      <c r="X9" s="9">
        <v>1.1706666666666665</v>
      </c>
      <c r="Y9" s="9">
        <v>1.1439999999999999</v>
      </c>
      <c r="Z9" s="9">
        <v>1.1733333333333333</v>
      </c>
      <c r="AA9" s="9">
        <v>1.1733333333333333</v>
      </c>
      <c r="AB9" s="9">
        <v>1.2186666666666668</v>
      </c>
      <c r="AC9" s="9">
        <v>1.4426666666666668</v>
      </c>
      <c r="AD9" s="9">
        <v>1.4426666666666668</v>
      </c>
      <c r="AE9" s="9">
        <v>1.4426666666666668</v>
      </c>
      <c r="AF9" s="9">
        <v>1.4426666666666668</v>
      </c>
      <c r="AG9" s="9">
        <v>1.4426666666666668</v>
      </c>
      <c r="AH9" s="9">
        <v>1.4426666666666668</v>
      </c>
      <c r="AI9" s="9">
        <v>1.4426666666666668</v>
      </c>
      <c r="AJ9" s="9">
        <v>1.4426666666666668</v>
      </c>
      <c r="AK9" s="9">
        <v>1.4426666666666668</v>
      </c>
      <c r="AL9" s="9">
        <v>1.4426666666666668</v>
      </c>
      <c r="AM9" s="9">
        <v>1.4266666666666665</v>
      </c>
    </row>
    <row r="10" spans="2:39" x14ac:dyDescent="0.4">
      <c r="B10" t="s">
        <v>7</v>
      </c>
      <c r="C10" t="s">
        <v>22</v>
      </c>
      <c r="D10" s="11">
        <v>0.33400000000000002</v>
      </c>
      <c r="E10">
        <v>0</v>
      </c>
      <c r="F10">
        <v>0.88400000000000001</v>
      </c>
      <c r="G10" s="1">
        <v>5.24</v>
      </c>
      <c r="H10" s="5">
        <f t="shared" si="0"/>
        <v>1.3973333333333333</v>
      </c>
      <c r="I10" s="9">
        <v>0.83200000000000007</v>
      </c>
      <c r="J10" s="9">
        <v>1.0746666666666667</v>
      </c>
      <c r="K10" s="9">
        <v>1.0746666666666667</v>
      </c>
      <c r="L10" s="9">
        <v>1.0746666666666667</v>
      </c>
      <c r="M10" s="9">
        <v>1.0746666666666667</v>
      </c>
      <c r="N10" s="9">
        <v>1.0746666666666667</v>
      </c>
      <c r="O10" s="9">
        <v>1.0746666666666667</v>
      </c>
      <c r="P10" s="9">
        <v>1.0746666666666667</v>
      </c>
      <c r="Q10" s="9">
        <v>1.0746666666666667</v>
      </c>
      <c r="R10" s="9">
        <v>1.0746666666666667</v>
      </c>
      <c r="S10" s="9">
        <v>1.0746666666666667</v>
      </c>
      <c r="T10" s="9">
        <v>1.1706666666666665</v>
      </c>
      <c r="U10" s="9">
        <v>1.1706666666666665</v>
      </c>
      <c r="V10" s="9">
        <v>1.1706666666666665</v>
      </c>
      <c r="W10" s="9">
        <v>1.1706666666666665</v>
      </c>
      <c r="X10" s="9">
        <v>1.1706666666666665</v>
      </c>
      <c r="Y10" s="9">
        <v>1.1439999999999999</v>
      </c>
      <c r="Z10" s="9">
        <v>1.1706666666666665</v>
      </c>
      <c r="AA10" s="9">
        <v>1.1706666666666665</v>
      </c>
      <c r="AB10" s="9">
        <v>1.2106666666666668</v>
      </c>
      <c r="AC10" s="9">
        <v>1.4106666666666667</v>
      </c>
      <c r="AD10" s="9">
        <v>1.4106666666666667</v>
      </c>
      <c r="AE10" s="9">
        <v>1.4106666666666667</v>
      </c>
      <c r="AF10" s="9">
        <v>1.4106666666666667</v>
      </c>
      <c r="AG10" s="9">
        <v>1.4106666666666667</v>
      </c>
      <c r="AH10" s="9">
        <v>1.4106666666666667</v>
      </c>
      <c r="AI10" s="9">
        <v>1.4106666666666667</v>
      </c>
      <c r="AJ10" s="9">
        <v>1.4106666666666667</v>
      </c>
      <c r="AK10" s="9">
        <v>1.4106666666666667</v>
      </c>
      <c r="AL10" s="9">
        <v>1.4106666666666667</v>
      </c>
      <c r="AM10" s="9">
        <v>1.3973333333333333</v>
      </c>
    </row>
    <row r="11" spans="2:39" x14ac:dyDescent="0.4">
      <c r="B11" t="s">
        <v>8</v>
      </c>
      <c r="C11" t="s">
        <v>22</v>
      </c>
      <c r="D11" s="11">
        <v>0.58399999999999996</v>
      </c>
      <c r="E11">
        <v>0</v>
      </c>
      <c r="F11">
        <v>1</v>
      </c>
      <c r="G11" s="1">
        <v>4.68</v>
      </c>
      <c r="H11" s="5">
        <f t="shared" si="0"/>
        <v>1.248</v>
      </c>
      <c r="I11" s="9">
        <v>0.89600000000000002</v>
      </c>
      <c r="J11" s="9">
        <v>1.0453333333333332</v>
      </c>
      <c r="K11" s="9">
        <v>1.0453333333333332</v>
      </c>
      <c r="L11" s="9">
        <v>1.0453333333333332</v>
      </c>
      <c r="M11" s="9">
        <v>1.0453333333333332</v>
      </c>
      <c r="N11" s="9">
        <v>1.0453333333333332</v>
      </c>
      <c r="O11" s="9">
        <v>1.0453333333333332</v>
      </c>
      <c r="P11" s="9">
        <v>1.0453333333333332</v>
      </c>
      <c r="Q11" s="9">
        <v>1.0453333333333332</v>
      </c>
      <c r="R11" s="9">
        <v>1.0453333333333332</v>
      </c>
      <c r="S11" s="9">
        <v>1.0453333333333332</v>
      </c>
      <c r="T11" s="9">
        <v>1.1066666666666667</v>
      </c>
      <c r="U11" s="9">
        <v>1.1066666666666667</v>
      </c>
      <c r="V11" s="9">
        <v>1.1066666666666667</v>
      </c>
      <c r="W11" s="9">
        <v>1.1066666666666667</v>
      </c>
      <c r="X11" s="9">
        <v>1.1066666666666667</v>
      </c>
      <c r="Y11" s="9">
        <v>1.0906666666666667</v>
      </c>
      <c r="Z11" s="9">
        <v>1.1066666666666667</v>
      </c>
      <c r="AA11" s="9">
        <v>1.1066666666666667</v>
      </c>
      <c r="AB11" s="9">
        <v>1.1306666666666667</v>
      </c>
      <c r="AC11" s="9">
        <v>1.256</v>
      </c>
      <c r="AD11" s="9">
        <v>1.256</v>
      </c>
      <c r="AE11" s="9">
        <v>1.256</v>
      </c>
      <c r="AF11" s="9">
        <v>1.256</v>
      </c>
      <c r="AG11" s="9">
        <v>1.256</v>
      </c>
      <c r="AH11" s="9">
        <v>1.256</v>
      </c>
      <c r="AI11" s="9">
        <v>1.256</v>
      </c>
      <c r="AJ11" s="9">
        <v>1.256</v>
      </c>
      <c r="AK11" s="9">
        <v>1.256</v>
      </c>
      <c r="AL11" s="9">
        <v>1.256</v>
      </c>
      <c r="AM11" s="9">
        <v>1.248</v>
      </c>
    </row>
    <row r="12" spans="2:39" x14ac:dyDescent="0.4">
      <c r="B12" t="s">
        <v>9</v>
      </c>
      <c r="C12" t="s">
        <v>22</v>
      </c>
      <c r="D12" s="11">
        <v>0.626</v>
      </c>
      <c r="E12">
        <v>0</v>
      </c>
      <c r="F12">
        <v>1</v>
      </c>
      <c r="G12" s="1">
        <v>4.59</v>
      </c>
      <c r="H12" s="5">
        <f t="shared" si="0"/>
        <v>1.224</v>
      </c>
      <c r="I12" s="9">
        <v>0.90400000000000003</v>
      </c>
      <c r="J12" s="9">
        <v>1.04</v>
      </c>
      <c r="K12" s="9">
        <v>1.04</v>
      </c>
      <c r="L12" s="9">
        <v>1.04</v>
      </c>
      <c r="M12" s="9">
        <v>1.04</v>
      </c>
      <c r="N12" s="9">
        <v>1.04</v>
      </c>
      <c r="O12" s="9">
        <v>1.04</v>
      </c>
      <c r="P12" s="9">
        <v>1.04</v>
      </c>
      <c r="Q12" s="9">
        <v>1.04</v>
      </c>
      <c r="R12" s="9">
        <v>1.04</v>
      </c>
      <c r="S12" s="9">
        <v>1.04</v>
      </c>
      <c r="T12" s="9">
        <v>1.0960000000000001</v>
      </c>
      <c r="U12" s="9">
        <v>1.0960000000000001</v>
      </c>
      <c r="V12" s="9">
        <v>1.0960000000000001</v>
      </c>
      <c r="W12" s="9">
        <v>1.0960000000000001</v>
      </c>
      <c r="X12" s="9">
        <v>1.0960000000000001</v>
      </c>
      <c r="Y12" s="9">
        <v>1.0799999999999998</v>
      </c>
      <c r="Z12" s="9">
        <v>1.0960000000000001</v>
      </c>
      <c r="AA12" s="9">
        <v>1.0960000000000001</v>
      </c>
      <c r="AB12" s="9">
        <v>1.1173333333333335</v>
      </c>
      <c r="AC12" s="9">
        <v>1.2293333333333334</v>
      </c>
      <c r="AD12" s="9">
        <v>1.2293333333333334</v>
      </c>
      <c r="AE12" s="9">
        <v>1.2293333333333334</v>
      </c>
      <c r="AF12" s="9">
        <v>1.2293333333333334</v>
      </c>
      <c r="AG12" s="9">
        <v>1.2293333333333334</v>
      </c>
      <c r="AH12" s="9">
        <v>1.2293333333333334</v>
      </c>
      <c r="AI12" s="9">
        <v>1.2293333333333334</v>
      </c>
      <c r="AJ12" s="9">
        <v>1.2293333333333334</v>
      </c>
      <c r="AK12" s="9">
        <v>1.2293333333333334</v>
      </c>
      <c r="AL12" s="9">
        <v>1.2293333333333334</v>
      </c>
      <c r="AM12" s="9">
        <v>1.224</v>
      </c>
    </row>
    <row r="13" spans="2:39" x14ac:dyDescent="0.4">
      <c r="B13" t="s">
        <v>10</v>
      </c>
      <c r="C13" t="s">
        <v>22</v>
      </c>
      <c r="D13" s="11">
        <v>0.46600000000000003</v>
      </c>
      <c r="E13">
        <v>0</v>
      </c>
      <c r="F13">
        <v>0.98899999999999999</v>
      </c>
      <c r="G13" s="1">
        <v>4.95</v>
      </c>
      <c r="H13" s="5">
        <f t="shared" si="0"/>
        <v>1.32</v>
      </c>
      <c r="I13" s="9">
        <v>0.8640000000000001</v>
      </c>
      <c r="J13" s="9">
        <v>1.0586666666666666</v>
      </c>
      <c r="K13" s="9">
        <v>1.0586666666666666</v>
      </c>
      <c r="L13" s="9">
        <v>1.0586666666666666</v>
      </c>
      <c r="M13" s="9">
        <v>1.0586666666666666</v>
      </c>
      <c r="N13" s="9">
        <v>1.0586666666666666</v>
      </c>
      <c r="O13" s="9">
        <v>1.0586666666666666</v>
      </c>
      <c r="P13" s="9">
        <v>1.0586666666666666</v>
      </c>
      <c r="Q13" s="9">
        <v>1.0586666666666666</v>
      </c>
      <c r="R13" s="9">
        <v>1.0586666666666666</v>
      </c>
      <c r="S13" s="9">
        <v>1.0586666666666666</v>
      </c>
      <c r="T13" s="9">
        <v>1.1359999999999999</v>
      </c>
      <c r="U13" s="9">
        <v>1.1359999999999999</v>
      </c>
      <c r="V13" s="9">
        <v>1.1359999999999999</v>
      </c>
      <c r="W13" s="9">
        <v>1.1359999999999999</v>
      </c>
      <c r="X13" s="9">
        <v>1.1359999999999999</v>
      </c>
      <c r="Y13" s="9">
        <v>1.1146666666666667</v>
      </c>
      <c r="Z13" s="9">
        <v>1.1359999999999999</v>
      </c>
      <c r="AA13" s="9">
        <v>1.1359999999999999</v>
      </c>
      <c r="AB13" s="9">
        <v>1.1679999999999999</v>
      </c>
      <c r="AC13" s="9">
        <v>1.3306666666666667</v>
      </c>
      <c r="AD13" s="9">
        <v>1.3306666666666667</v>
      </c>
      <c r="AE13" s="9">
        <v>1.3306666666666667</v>
      </c>
      <c r="AF13" s="9">
        <v>1.3306666666666667</v>
      </c>
      <c r="AG13" s="9">
        <v>1.3306666666666667</v>
      </c>
      <c r="AH13" s="9">
        <v>1.3306666666666667</v>
      </c>
      <c r="AI13" s="9">
        <v>1.3306666666666667</v>
      </c>
      <c r="AJ13" s="9">
        <v>1.3306666666666667</v>
      </c>
      <c r="AK13" s="9">
        <v>1.3306666666666667</v>
      </c>
      <c r="AL13" s="9">
        <v>1.3306666666666667</v>
      </c>
      <c r="AM13" s="9">
        <v>1.32</v>
      </c>
    </row>
    <row r="14" spans="2:39" x14ac:dyDescent="0.4">
      <c r="B14" t="s">
        <v>11</v>
      </c>
      <c r="C14" t="s">
        <v>22</v>
      </c>
      <c r="D14" s="11">
        <v>0.224</v>
      </c>
      <c r="E14">
        <v>0</v>
      </c>
      <c r="F14">
        <v>0.70899999999999996</v>
      </c>
      <c r="G14" s="1">
        <v>5.33</v>
      </c>
      <c r="H14" s="5">
        <f t="shared" si="0"/>
        <v>1.4213333333333333</v>
      </c>
      <c r="I14" s="9">
        <v>0.78400000000000003</v>
      </c>
      <c r="J14" s="9">
        <v>1.056</v>
      </c>
      <c r="K14" s="9">
        <v>1.056</v>
      </c>
      <c r="L14" s="9">
        <v>1.056</v>
      </c>
      <c r="M14" s="9">
        <v>1.056</v>
      </c>
      <c r="N14" s="9">
        <v>1.056</v>
      </c>
      <c r="O14" s="9">
        <v>1.056</v>
      </c>
      <c r="P14" s="9">
        <v>1.056</v>
      </c>
      <c r="Q14" s="9">
        <v>1.056</v>
      </c>
      <c r="R14" s="9">
        <v>1.056</v>
      </c>
      <c r="S14" s="9">
        <v>1.056</v>
      </c>
      <c r="T14" s="9">
        <v>1.1626666666666667</v>
      </c>
      <c r="U14" s="9">
        <v>1.1626666666666667</v>
      </c>
      <c r="V14" s="9">
        <v>1.1626666666666667</v>
      </c>
      <c r="W14" s="9">
        <v>1.1626666666666667</v>
      </c>
      <c r="X14" s="9">
        <v>1.1626666666666667</v>
      </c>
      <c r="Y14" s="9">
        <v>1.1359999999999999</v>
      </c>
      <c r="Z14" s="9">
        <v>1.1679999999999999</v>
      </c>
      <c r="AA14" s="9">
        <v>1.1679999999999999</v>
      </c>
      <c r="AB14" s="9">
        <v>1.2106666666666668</v>
      </c>
      <c r="AC14" s="9">
        <v>1.4346666666666665</v>
      </c>
      <c r="AD14" s="9">
        <v>1.4346666666666665</v>
      </c>
      <c r="AE14" s="9">
        <v>1.4346666666666665</v>
      </c>
      <c r="AF14" s="9">
        <v>1.4346666666666665</v>
      </c>
      <c r="AG14" s="9">
        <v>1.4346666666666665</v>
      </c>
      <c r="AH14" s="9">
        <v>1.4346666666666665</v>
      </c>
      <c r="AI14" s="9">
        <v>1.4346666666666665</v>
      </c>
      <c r="AJ14" s="9">
        <v>1.4346666666666665</v>
      </c>
      <c r="AK14" s="9">
        <v>1.4346666666666665</v>
      </c>
      <c r="AL14" s="9">
        <v>1.4346666666666665</v>
      </c>
      <c r="AM14" s="9">
        <v>1.4213333333333333</v>
      </c>
    </row>
    <row r="15" spans="2:39" x14ac:dyDescent="0.4">
      <c r="B15" t="s">
        <v>12</v>
      </c>
      <c r="C15" t="s">
        <v>23</v>
      </c>
      <c r="D15">
        <v>0.13700000000000001</v>
      </c>
      <c r="E15" s="11">
        <v>0.14099999999999999</v>
      </c>
      <c r="F15">
        <v>0.187</v>
      </c>
      <c r="G15" s="1">
        <v>4.95</v>
      </c>
      <c r="H15" s="5">
        <f t="shared" si="0"/>
        <v>1.32</v>
      </c>
      <c r="I15" s="9">
        <v>0.69866666666666666</v>
      </c>
      <c r="J15" s="9">
        <v>0.98133333333333339</v>
      </c>
      <c r="K15" s="9">
        <v>0.98133333333333339</v>
      </c>
      <c r="L15" s="9">
        <v>0.98133333333333339</v>
      </c>
      <c r="M15" s="9">
        <v>0.98133333333333339</v>
      </c>
      <c r="N15" s="9">
        <v>0.98133333333333339</v>
      </c>
      <c r="O15" s="9">
        <v>0.98133333333333339</v>
      </c>
      <c r="P15" s="9">
        <v>0.98133333333333339</v>
      </c>
      <c r="Q15" s="9">
        <v>0.98133333333333339</v>
      </c>
      <c r="R15" s="9">
        <v>0.98133333333333339</v>
      </c>
      <c r="S15" s="9">
        <v>0.98133333333333339</v>
      </c>
      <c r="T15" s="9">
        <v>1.1039999999999999</v>
      </c>
      <c r="U15" s="9">
        <v>1.1039999999999999</v>
      </c>
      <c r="V15" s="9">
        <v>1.1039999999999999</v>
      </c>
      <c r="W15" s="9">
        <v>1.1039999999999999</v>
      </c>
      <c r="X15" s="9">
        <v>1.1039999999999999</v>
      </c>
      <c r="Y15" s="9">
        <v>1.0826666666666667</v>
      </c>
      <c r="Z15" s="9">
        <v>1.0826666666666667</v>
      </c>
      <c r="AA15" s="9">
        <v>1.1253333333333333</v>
      </c>
      <c r="AB15" s="9">
        <v>1.1546666666666667</v>
      </c>
      <c r="AC15" s="9">
        <v>1.3333333333333333</v>
      </c>
      <c r="AD15" s="9">
        <v>1.24</v>
      </c>
      <c r="AE15" s="9">
        <v>1.24</v>
      </c>
      <c r="AF15" s="9">
        <v>1.24</v>
      </c>
      <c r="AG15" s="9">
        <v>1.24</v>
      </c>
      <c r="AH15" s="9">
        <v>1.24</v>
      </c>
      <c r="AI15" s="9">
        <v>1.24</v>
      </c>
      <c r="AJ15" s="9">
        <v>1.24</v>
      </c>
      <c r="AK15" s="9">
        <v>1.24</v>
      </c>
      <c r="AL15" s="9">
        <v>1.24</v>
      </c>
      <c r="AM15" s="9">
        <v>1.32</v>
      </c>
    </row>
    <row r="16" spans="2:39" x14ac:dyDescent="0.4">
      <c r="B16" t="s">
        <v>13</v>
      </c>
      <c r="C16" t="s">
        <v>23</v>
      </c>
      <c r="D16">
        <v>0</v>
      </c>
      <c r="E16" s="11">
        <v>0.27600000000000002</v>
      </c>
      <c r="F16">
        <v>0.746</v>
      </c>
      <c r="G16" s="1">
        <v>5.32</v>
      </c>
      <c r="H16" s="5">
        <f t="shared" si="0"/>
        <v>1.4186666666666667</v>
      </c>
      <c r="I16" s="9">
        <v>0.81866666666666665</v>
      </c>
      <c r="J16" s="9">
        <v>1.0906666666666667</v>
      </c>
      <c r="K16" s="9">
        <v>1.0906666666666667</v>
      </c>
      <c r="L16" s="9">
        <v>1.0906666666666667</v>
      </c>
      <c r="M16" s="9">
        <v>1.0906666666666667</v>
      </c>
      <c r="N16" s="9">
        <v>1.0906666666666667</v>
      </c>
      <c r="O16" s="9">
        <v>1.0906666666666667</v>
      </c>
      <c r="P16" s="9">
        <v>1.0906666666666667</v>
      </c>
      <c r="Q16" s="9">
        <v>1.0906666666666667</v>
      </c>
      <c r="R16" s="9">
        <v>1.0906666666666667</v>
      </c>
      <c r="S16" s="9">
        <v>1.0906666666666667</v>
      </c>
      <c r="T16" s="9">
        <v>1.1866666666666668</v>
      </c>
      <c r="U16" s="9">
        <v>1.1866666666666668</v>
      </c>
      <c r="V16" s="9">
        <v>1.1866666666666668</v>
      </c>
      <c r="W16" s="9">
        <v>1.1866666666666668</v>
      </c>
      <c r="X16" s="9">
        <v>1.1866666666666668</v>
      </c>
      <c r="Y16" s="9">
        <v>1.1866666666666668</v>
      </c>
      <c r="Z16" s="9">
        <v>1.1866666666666668</v>
      </c>
      <c r="AA16" s="9">
        <v>1.2293333333333334</v>
      </c>
      <c r="AB16" s="9">
        <v>1.2586666666666666</v>
      </c>
      <c r="AC16" s="9">
        <v>1.4319999999999999</v>
      </c>
      <c r="AD16" s="9">
        <v>1.3306666666666667</v>
      </c>
      <c r="AE16" s="9">
        <v>1.3306666666666667</v>
      </c>
      <c r="AF16" s="9">
        <v>1.3306666666666667</v>
      </c>
      <c r="AG16" s="9">
        <v>1.3306666666666667</v>
      </c>
      <c r="AH16" s="9">
        <v>1.3306666666666667</v>
      </c>
      <c r="AI16" s="9">
        <v>1.3306666666666667</v>
      </c>
      <c r="AJ16" s="9">
        <v>1.3306666666666667</v>
      </c>
      <c r="AK16" s="9">
        <v>1.3306666666666667</v>
      </c>
      <c r="AL16" s="9">
        <v>1.3306666666666667</v>
      </c>
      <c r="AM16" s="9">
        <v>1.4186666666666667</v>
      </c>
    </row>
    <row r="17" spans="2:39" x14ac:dyDescent="0.4">
      <c r="B17" t="s">
        <v>14</v>
      </c>
      <c r="C17" t="s">
        <v>23</v>
      </c>
      <c r="D17">
        <v>0</v>
      </c>
      <c r="E17" s="11">
        <v>0.32</v>
      </c>
      <c r="F17">
        <v>0.83799999999999997</v>
      </c>
      <c r="G17" s="1">
        <v>5.22</v>
      </c>
      <c r="H17" s="5">
        <f t="shared" si="0"/>
        <v>1.3919999999999999</v>
      </c>
      <c r="I17" s="9">
        <v>0.82933333333333326</v>
      </c>
      <c r="J17" s="9">
        <v>1.0826666666666667</v>
      </c>
      <c r="K17" s="9">
        <v>1.0826666666666667</v>
      </c>
      <c r="L17" s="9">
        <v>1.0826666666666667</v>
      </c>
      <c r="M17" s="9">
        <v>1.0826666666666667</v>
      </c>
      <c r="N17" s="9">
        <v>1.0826666666666667</v>
      </c>
      <c r="O17" s="9">
        <v>1.0826666666666667</v>
      </c>
      <c r="P17" s="9">
        <v>1.0826666666666667</v>
      </c>
      <c r="Q17" s="9">
        <v>1.0826666666666667</v>
      </c>
      <c r="R17" s="9">
        <v>1.0826666666666667</v>
      </c>
      <c r="S17" s="9">
        <v>1.0826666666666667</v>
      </c>
      <c r="T17" s="9">
        <v>1.1759999999999999</v>
      </c>
      <c r="U17" s="9">
        <v>1.1759999999999999</v>
      </c>
      <c r="V17" s="9">
        <v>1.1759999999999999</v>
      </c>
      <c r="W17" s="9">
        <v>1.1759999999999999</v>
      </c>
      <c r="X17" s="9">
        <v>1.1759999999999999</v>
      </c>
      <c r="Y17" s="9">
        <v>1.1759999999999999</v>
      </c>
      <c r="Z17" s="9">
        <v>1.1759999999999999</v>
      </c>
      <c r="AA17" s="9">
        <v>1.216</v>
      </c>
      <c r="AB17" s="9">
        <v>1.2426666666666668</v>
      </c>
      <c r="AC17" s="9">
        <v>1.4053333333333333</v>
      </c>
      <c r="AD17" s="9">
        <v>1.3120000000000001</v>
      </c>
      <c r="AE17" s="9">
        <v>1.3120000000000001</v>
      </c>
      <c r="AF17" s="9">
        <v>1.3120000000000001</v>
      </c>
      <c r="AG17" s="9">
        <v>1.3120000000000001</v>
      </c>
      <c r="AH17" s="9">
        <v>1.3120000000000001</v>
      </c>
      <c r="AI17" s="9">
        <v>1.3120000000000001</v>
      </c>
      <c r="AJ17" s="9">
        <v>1.3120000000000001</v>
      </c>
      <c r="AK17" s="9">
        <v>1.3120000000000001</v>
      </c>
      <c r="AL17" s="9">
        <v>1.3120000000000001</v>
      </c>
      <c r="AM17" s="9">
        <v>1.3919999999999999</v>
      </c>
    </row>
    <row r="18" spans="2:39" x14ac:dyDescent="0.4">
      <c r="B18" t="s">
        <v>15</v>
      </c>
      <c r="C18" t="s">
        <v>23</v>
      </c>
      <c r="D18">
        <v>0</v>
      </c>
      <c r="E18" s="11">
        <v>0.28899999999999998</v>
      </c>
      <c r="F18">
        <v>0.89500000000000002</v>
      </c>
      <c r="G18" s="1">
        <v>5.29</v>
      </c>
      <c r="H18" s="5">
        <f t="shared" si="0"/>
        <v>1.4106666666666667</v>
      </c>
      <c r="I18" s="9">
        <v>0.82133333333333336</v>
      </c>
      <c r="J18" s="9">
        <v>1.0880000000000001</v>
      </c>
      <c r="K18" s="9">
        <v>1.0880000000000001</v>
      </c>
      <c r="L18" s="9">
        <v>1.0880000000000001</v>
      </c>
      <c r="M18" s="9">
        <v>1.0880000000000001</v>
      </c>
      <c r="N18" s="9">
        <v>1.0880000000000001</v>
      </c>
      <c r="O18" s="9">
        <v>1.0880000000000001</v>
      </c>
      <c r="P18" s="9">
        <v>1.0880000000000001</v>
      </c>
      <c r="Q18" s="9">
        <v>1.0880000000000001</v>
      </c>
      <c r="R18" s="9">
        <v>1.0880000000000001</v>
      </c>
      <c r="S18" s="9">
        <v>1.0880000000000001</v>
      </c>
      <c r="T18" s="9">
        <v>1.1840000000000002</v>
      </c>
      <c r="U18" s="9">
        <v>1.1840000000000002</v>
      </c>
      <c r="V18" s="9">
        <v>1.1840000000000002</v>
      </c>
      <c r="W18" s="9">
        <v>1.1840000000000002</v>
      </c>
      <c r="X18" s="9">
        <v>1.1840000000000002</v>
      </c>
      <c r="Y18" s="9">
        <v>1.1840000000000002</v>
      </c>
      <c r="Z18" s="9">
        <v>1.1840000000000002</v>
      </c>
      <c r="AA18" s="9">
        <v>1.2266666666666666</v>
      </c>
      <c r="AB18" s="9">
        <v>1.2533333333333334</v>
      </c>
      <c r="AC18" s="9">
        <v>1.4239999999999999</v>
      </c>
      <c r="AD18" s="9">
        <v>1.3253333333333333</v>
      </c>
      <c r="AE18" s="9">
        <v>1.3253333333333333</v>
      </c>
      <c r="AF18" s="9">
        <v>1.3253333333333333</v>
      </c>
      <c r="AG18" s="9">
        <v>1.3253333333333333</v>
      </c>
      <c r="AH18" s="9">
        <v>1.3253333333333333</v>
      </c>
      <c r="AI18" s="9">
        <v>1.3253333333333333</v>
      </c>
      <c r="AJ18" s="9">
        <v>1.3253333333333333</v>
      </c>
      <c r="AK18" s="9">
        <v>1.3253333333333333</v>
      </c>
      <c r="AL18" s="9">
        <v>1.3253333333333333</v>
      </c>
      <c r="AM18" s="9">
        <v>1.4106666666666667</v>
      </c>
    </row>
    <row r="19" spans="2:39" x14ac:dyDescent="0.4">
      <c r="B19" t="s">
        <v>16</v>
      </c>
      <c r="C19" t="s">
        <v>23</v>
      </c>
      <c r="D19">
        <v>9.5</v>
      </c>
      <c r="E19" s="11">
        <v>0.185</v>
      </c>
      <c r="F19">
        <v>0.57799999999999996</v>
      </c>
      <c r="G19" s="1">
        <v>5.12</v>
      </c>
      <c r="H19" s="5">
        <f t="shared" si="0"/>
        <v>1.3653333333333333</v>
      </c>
      <c r="I19" s="9">
        <v>0.74399999999999999</v>
      </c>
      <c r="J19" s="9">
        <v>1.0266666666666666</v>
      </c>
      <c r="K19" s="9">
        <v>1.0266666666666666</v>
      </c>
      <c r="L19" s="9">
        <v>1.0266666666666666</v>
      </c>
      <c r="M19" s="9">
        <v>1.0266666666666666</v>
      </c>
      <c r="N19" s="9">
        <v>1.0266666666666666</v>
      </c>
      <c r="O19" s="9">
        <v>1.0266666666666666</v>
      </c>
      <c r="P19" s="9">
        <v>1.0266666666666666</v>
      </c>
      <c r="Q19" s="9">
        <v>1.0266666666666666</v>
      </c>
      <c r="R19" s="9">
        <v>1.0266666666666666</v>
      </c>
      <c r="S19" s="9">
        <v>1.0266666666666666</v>
      </c>
      <c r="T19" s="9">
        <v>1.1386666666666665</v>
      </c>
      <c r="U19" s="9">
        <v>1.1386666666666665</v>
      </c>
      <c r="V19" s="9">
        <v>1.1386666666666665</v>
      </c>
      <c r="W19" s="9">
        <v>1.1386666666666665</v>
      </c>
      <c r="X19" s="9">
        <v>1.1386666666666665</v>
      </c>
      <c r="Y19" s="9">
        <v>1.1280000000000001</v>
      </c>
      <c r="Z19" s="9">
        <v>1.1280000000000001</v>
      </c>
      <c r="AA19" s="9">
        <v>1.1706666666666665</v>
      </c>
      <c r="AB19" s="9">
        <v>1.2026666666666666</v>
      </c>
      <c r="AC19" s="9">
        <v>1.3786666666666667</v>
      </c>
      <c r="AD19" s="9">
        <v>1.2826666666666666</v>
      </c>
      <c r="AE19" s="9">
        <v>1.2826666666666666</v>
      </c>
      <c r="AF19" s="9">
        <v>1.2826666666666666</v>
      </c>
      <c r="AG19" s="9">
        <v>1.2826666666666666</v>
      </c>
      <c r="AH19" s="9">
        <v>1.2826666666666666</v>
      </c>
      <c r="AI19" s="9">
        <v>1.2826666666666666</v>
      </c>
      <c r="AJ19" s="9">
        <v>1.2826666666666666</v>
      </c>
      <c r="AK19" s="9">
        <v>1.2826666666666666</v>
      </c>
      <c r="AL19" s="9">
        <v>1.2826666666666666</v>
      </c>
      <c r="AM19" s="9">
        <v>1.3653333333333333</v>
      </c>
    </row>
    <row r="20" spans="2:39" x14ac:dyDescent="0.4"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2:39" x14ac:dyDescent="0.4">
      <c r="D21" t="s">
        <v>20</v>
      </c>
      <c r="I21" s="10" t="s">
        <v>4</v>
      </c>
      <c r="J21" s="16" t="s">
        <v>29</v>
      </c>
      <c r="K21" s="7"/>
    </row>
    <row r="22" spans="2:39" x14ac:dyDescent="0.4">
      <c r="D22" s="6" t="s">
        <v>17</v>
      </c>
      <c r="E22" s="6" t="s">
        <v>18</v>
      </c>
      <c r="F22" s="6" t="s">
        <v>21</v>
      </c>
      <c r="G22" s="12" t="s">
        <v>3</v>
      </c>
      <c r="H22" s="13" t="s">
        <v>4</v>
      </c>
      <c r="I22" s="8">
        <v>1995</v>
      </c>
      <c r="J22" s="8">
        <v>1996</v>
      </c>
      <c r="K22" s="8">
        <v>1997</v>
      </c>
      <c r="L22" s="8">
        <v>1998</v>
      </c>
      <c r="M22" s="8">
        <v>1999</v>
      </c>
      <c r="N22" s="8">
        <v>2000</v>
      </c>
      <c r="O22" s="8">
        <v>2001</v>
      </c>
      <c r="P22" s="8">
        <v>2002</v>
      </c>
      <c r="Q22" s="8">
        <v>2003</v>
      </c>
      <c r="R22" s="8">
        <v>2004</v>
      </c>
      <c r="S22" s="8">
        <v>2005</v>
      </c>
      <c r="T22" s="8">
        <v>2006</v>
      </c>
      <c r="U22" s="8">
        <v>2007</v>
      </c>
      <c r="V22" s="8">
        <v>2008</v>
      </c>
      <c r="W22" s="8">
        <v>2009</v>
      </c>
      <c r="X22" s="8">
        <v>2010</v>
      </c>
      <c r="Y22" s="8">
        <v>2011</v>
      </c>
      <c r="Z22" s="8">
        <v>2012</v>
      </c>
      <c r="AA22" s="8">
        <v>2013</v>
      </c>
      <c r="AB22" s="8">
        <v>2014</v>
      </c>
      <c r="AC22" s="8">
        <v>2015</v>
      </c>
      <c r="AD22" s="8">
        <v>2016</v>
      </c>
      <c r="AE22" s="8">
        <v>2017</v>
      </c>
      <c r="AF22" s="8">
        <v>2018</v>
      </c>
      <c r="AG22" s="8">
        <v>2019</v>
      </c>
      <c r="AH22" s="8">
        <v>2020</v>
      </c>
      <c r="AI22" s="8">
        <v>2021</v>
      </c>
      <c r="AJ22" s="8">
        <v>2022</v>
      </c>
      <c r="AK22" s="8">
        <v>2023</v>
      </c>
      <c r="AL22" s="8">
        <v>2024</v>
      </c>
      <c r="AM22" s="8">
        <v>2025</v>
      </c>
    </row>
    <row r="23" spans="2:39" x14ac:dyDescent="0.4">
      <c r="B23" t="s">
        <v>5</v>
      </c>
      <c r="C23" t="s">
        <v>22</v>
      </c>
      <c r="D23" s="11">
        <v>0.187</v>
      </c>
      <c r="E23">
        <v>0</v>
      </c>
      <c r="F23">
        <v>0.60199999999999998</v>
      </c>
      <c r="G23" s="1">
        <v>4.2300000000000004</v>
      </c>
      <c r="H23" s="5">
        <f>G23/$K$4</f>
        <v>1.1280000000000001</v>
      </c>
      <c r="I23" s="9">
        <v>0.74666666666666659</v>
      </c>
      <c r="J23" s="9">
        <v>1.0186666666666666</v>
      </c>
      <c r="K23" s="9">
        <v>1.0186666666666666</v>
      </c>
      <c r="L23" s="9">
        <v>1.0186666666666666</v>
      </c>
      <c r="M23" s="9">
        <v>1.0186666666666666</v>
      </c>
      <c r="N23" s="9">
        <v>1.0186666666666666</v>
      </c>
      <c r="O23" s="9">
        <v>1.0186666666666666</v>
      </c>
      <c r="P23" s="9">
        <v>1.0186666666666666</v>
      </c>
      <c r="Q23" s="9">
        <v>1.0186666666666666</v>
      </c>
      <c r="R23" s="9">
        <v>1.0186666666666666</v>
      </c>
      <c r="S23" s="9">
        <v>1.0186666666666666</v>
      </c>
      <c r="T23" s="9">
        <v>1.1173333333333335</v>
      </c>
      <c r="U23" s="9">
        <v>1.1173333333333335</v>
      </c>
      <c r="V23" s="9">
        <v>1.1173333333333335</v>
      </c>
      <c r="W23" s="9">
        <v>1.1173333333333335</v>
      </c>
      <c r="X23" s="9">
        <v>1.1173333333333335</v>
      </c>
      <c r="Y23" s="9">
        <v>1.0986666666666667</v>
      </c>
      <c r="Z23" s="9">
        <v>1.1280000000000001</v>
      </c>
      <c r="AA23" s="9">
        <v>1.1280000000000001</v>
      </c>
      <c r="AB23" s="9">
        <v>1.1733333333333333</v>
      </c>
      <c r="AC23" s="9">
        <v>1.3973333333333333</v>
      </c>
      <c r="AD23" s="9">
        <v>1.3973333333333333</v>
      </c>
      <c r="AE23" s="9">
        <v>1.3973333333333333</v>
      </c>
      <c r="AF23" s="9">
        <v>1.3973333333333333</v>
      </c>
      <c r="AG23" s="9">
        <v>1.3973333333333333</v>
      </c>
      <c r="AH23" s="9">
        <v>1.3973333333333333</v>
      </c>
      <c r="AI23" s="9">
        <v>1.3973333333333333</v>
      </c>
      <c r="AJ23" s="9">
        <v>1.3973333333333333</v>
      </c>
      <c r="AK23" s="9">
        <v>1.3973333333333333</v>
      </c>
      <c r="AL23" s="9">
        <v>1.3973333333333333</v>
      </c>
      <c r="AM23" s="9">
        <v>1.3840000000000001</v>
      </c>
    </row>
    <row r="24" spans="2:39" x14ac:dyDescent="0.4">
      <c r="B24" t="s">
        <v>6</v>
      </c>
      <c r="C24" t="s">
        <v>22</v>
      </c>
      <c r="D24" s="11">
        <v>0.30399999999999999</v>
      </c>
      <c r="E24">
        <v>0</v>
      </c>
      <c r="F24">
        <v>0.97399999999999998</v>
      </c>
      <c r="G24" s="1">
        <v>4.42</v>
      </c>
      <c r="H24" s="5">
        <f t="shared" ref="H24:H34" si="1">G24/$K$4</f>
        <v>1.1786666666666668</v>
      </c>
      <c r="I24" s="9">
        <v>0.82399999999999995</v>
      </c>
      <c r="J24" s="9">
        <v>1.0773333333333333</v>
      </c>
      <c r="K24" s="9">
        <v>1.0773333333333333</v>
      </c>
      <c r="L24" s="9">
        <v>1.0773333333333333</v>
      </c>
      <c r="M24" s="9">
        <v>1.0773333333333333</v>
      </c>
      <c r="N24" s="9">
        <v>1.0773333333333333</v>
      </c>
      <c r="O24" s="9">
        <v>1.0773333333333333</v>
      </c>
      <c r="P24" s="9">
        <v>1.0773333333333333</v>
      </c>
      <c r="Q24" s="9">
        <v>1.0773333333333333</v>
      </c>
      <c r="R24" s="9">
        <v>1.0773333333333333</v>
      </c>
      <c r="S24" s="9">
        <v>1.0773333333333333</v>
      </c>
      <c r="T24" s="9">
        <v>1.1786666666666668</v>
      </c>
      <c r="U24" s="9">
        <v>1.1786666666666668</v>
      </c>
      <c r="V24" s="9">
        <v>1.1786666666666668</v>
      </c>
      <c r="W24" s="9">
        <v>1.1786666666666668</v>
      </c>
      <c r="X24" s="9">
        <v>1.1786666666666668</v>
      </c>
      <c r="Y24" s="9">
        <v>1.1520000000000001</v>
      </c>
      <c r="Z24" s="9">
        <v>1.1786666666666668</v>
      </c>
      <c r="AA24" s="9">
        <v>1.1786666666666668</v>
      </c>
      <c r="AB24" s="9">
        <v>1.2213333333333334</v>
      </c>
      <c r="AC24" s="9">
        <v>1.4293333333333333</v>
      </c>
      <c r="AD24" s="9">
        <v>1.4293333333333333</v>
      </c>
      <c r="AE24" s="9">
        <v>1.4293333333333333</v>
      </c>
      <c r="AF24" s="9">
        <v>1.4293333333333333</v>
      </c>
      <c r="AG24" s="9">
        <v>1.4293333333333333</v>
      </c>
      <c r="AH24" s="9">
        <v>1.4293333333333333</v>
      </c>
      <c r="AI24" s="9">
        <v>1.4293333333333333</v>
      </c>
      <c r="AJ24" s="9">
        <v>1.4293333333333333</v>
      </c>
      <c r="AK24" s="9">
        <v>1.4293333333333333</v>
      </c>
      <c r="AL24" s="9">
        <v>1.4293333333333333</v>
      </c>
      <c r="AM24" s="9">
        <v>1.4159999999999999</v>
      </c>
    </row>
    <row r="25" spans="2:39" x14ac:dyDescent="0.4">
      <c r="B25" t="s">
        <v>7</v>
      </c>
      <c r="C25" t="s">
        <v>22</v>
      </c>
      <c r="D25" s="11">
        <v>0.41699999999999998</v>
      </c>
      <c r="E25">
        <v>0</v>
      </c>
      <c r="F25">
        <v>0.996</v>
      </c>
      <c r="G25" s="1">
        <v>4.3099999999999996</v>
      </c>
      <c r="H25" s="5">
        <f t="shared" si="1"/>
        <v>1.1493333333333333</v>
      </c>
      <c r="I25" s="9">
        <v>0.85333333333333339</v>
      </c>
      <c r="J25" s="9">
        <v>1.0640000000000001</v>
      </c>
      <c r="K25" s="9">
        <v>1.0640000000000001</v>
      </c>
      <c r="L25" s="9">
        <v>1.0640000000000001</v>
      </c>
      <c r="M25" s="9">
        <v>1.0640000000000001</v>
      </c>
      <c r="N25" s="9">
        <v>1.0640000000000001</v>
      </c>
      <c r="O25" s="9">
        <v>1.0640000000000001</v>
      </c>
      <c r="P25" s="9">
        <v>1.0640000000000001</v>
      </c>
      <c r="Q25" s="9">
        <v>1.0640000000000001</v>
      </c>
      <c r="R25" s="9">
        <v>1.0640000000000001</v>
      </c>
      <c r="S25" s="9">
        <v>1.0640000000000001</v>
      </c>
      <c r="T25" s="9">
        <v>1.1493333333333333</v>
      </c>
      <c r="U25" s="9">
        <v>1.1493333333333333</v>
      </c>
      <c r="V25" s="9">
        <v>1.1493333333333333</v>
      </c>
      <c r="W25" s="9">
        <v>1.1493333333333333</v>
      </c>
      <c r="X25" s="9">
        <v>1.1493333333333333</v>
      </c>
      <c r="Y25" s="9">
        <v>1.1280000000000001</v>
      </c>
      <c r="Z25" s="9">
        <v>1.1493333333333333</v>
      </c>
      <c r="AA25" s="9">
        <v>1.1493333333333333</v>
      </c>
      <c r="AB25" s="9">
        <v>1.1840000000000002</v>
      </c>
      <c r="AC25" s="9">
        <v>1.3599999999999999</v>
      </c>
      <c r="AD25" s="9">
        <v>1.3599999999999999</v>
      </c>
      <c r="AE25" s="9">
        <v>1.3599999999999999</v>
      </c>
      <c r="AF25" s="9">
        <v>1.3599999999999999</v>
      </c>
      <c r="AG25" s="9">
        <v>1.3599999999999999</v>
      </c>
      <c r="AH25" s="9">
        <v>1.3599999999999999</v>
      </c>
      <c r="AI25" s="9">
        <v>1.3599999999999999</v>
      </c>
      <c r="AJ25" s="9">
        <v>1.3599999999999999</v>
      </c>
      <c r="AK25" s="9">
        <v>1.3599999999999999</v>
      </c>
      <c r="AL25" s="9">
        <v>1.3599999999999999</v>
      </c>
      <c r="AM25" s="9">
        <v>1.3466666666666667</v>
      </c>
    </row>
    <row r="26" spans="2:39" x14ac:dyDescent="0.4">
      <c r="B26" t="s">
        <v>8</v>
      </c>
      <c r="C26" t="s">
        <v>22</v>
      </c>
      <c r="D26" s="11">
        <v>0.66600000000000004</v>
      </c>
      <c r="E26">
        <v>0</v>
      </c>
      <c r="F26">
        <v>1</v>
      </c>
      <c r="G26" s="1">
        <v>4.07</v>
      </c>
      <c r="H26" s="5">
        <f t="shared" si="1"/>
        <v>1.0853333333333335</v>
      </c>
      <c r="I26" s="9">
        <v>0.91466666666666674</v>
      </c>
      <c r="J26" s="9">
        <v>1.0373333333333334</v>
      </c>
      <c r="K26" s="9">
        <v>1.0373333333333334</v>
      </c>
      <c r="L26" s="9">
        <v>1.0373333333333334</v>
      </c>
      <c r="M26" s="9">
        <v>1.0373333333333334</v>
      </c>
      <c r="N26" s="9">
        <v>1.0373333333333334</v>
      </c>
      <c r="O26" s="9">
        <v>1.0373333333333334</v>
      </c>
      <c r="P26" s="9">
        <v>1.0373333333333334</v>
      </c>
      <c r="Q26" s="9">
        <v>1.0373333333333334</v>
      </c>
      <c r="R26" s="9">
        <v>1.0373333333333334</v>
      </c>
      <c r="S26" s="9">
        <v>1.0373333333333334</v>
      </c>
      <c r="T26" s="9">
        <v>1.0853333333333335</v>
      </c>
      <c r="U26" s="9">
        <v>1.0853333333333335</v>
      </c>
      <c r="V26" s="9">
        <v>1.0853333333333335</v>
      </c>
      <c r="W26" s="9">
        <v>1.0853333333333335</v>
      </c>
      <c r="X26" s="9">
        <v>1.0853333333333335</v>
      </c>
      <c r="Y26" s="9">
        <v>1.0719999999999998</v>
      </c>
      <c r="Z26" s="9">
        <v>1.0853333333333335</v>
      </c>
      <c r="AA26" s="9">
        <v>1.0853333333333335</v>
      </c>
      <c r="AB26" s="9">
        <v>1.1039999999999999</v>
      </c>
      <c r="AC26" s="9">
        <v>1.2053333333333331</v>
      </c>
      <c r="AD26" s="9">
        <v>1.2053333333333331</v>
      </c>
      <c r="AE26" s="9">
        <v>1.2053333333333331</v>
      </c>
      <c r="AF26" s="9">
        <v>1.2053333333333331</v>
      </c>
      <c r="AG26" s="9">
        <v>1.2053333333333331</v>
      </c>
      <c r="AH26" s="9">
        <v>1.2053333333333331</v>
      </c>
      <c r="AI26" s="9">
        <v>1.2053333333333331</v>
      </c>
      <c r="AJ26" s="9">
        <v>1.2053333333333331</v>
      </c>
      <c r="AK26" s="9">
        <v>1.2053333333333331</v>
      </c>
      <c r="AL26" s="9">
        <v>1.2053333333333331</v>
      </c>
      <c r="AM26" s="9">
        <v>1.2</v>
      </c>
    </row>
    <row r="27" spans="2:39" x14ac:dyDescent="0.4">
      <c r="B27" t="s">
        <v>9</v>
      </c>
      <c r="C27" t="s">
        <v>22</v>
      </c>
      <c r="D27" s="11">
        <v>0.70399999999999996</v>
      </c>
      <c r="E27">
        <v>0</v>
      </c>
      <c r="F27">
        <v>1</v>
      </c>
      <c r="G27" s="1">
        <v>4.03</v>
      </c>
      <c r="H27" s="5">
        <f t="shared" si="1"/>
        <v>1.0746666666666667</v>
      </c>
      <c r="I27" s="9">
        <v>0.92533333333333334</v>
      </c>
      <c r="J27" s="9">
        <v>1.032</v>
      </c>
      <c r="K27" s="9">
        <v>1.032</v>
      </c>
      <c r="L27" s="9">
        <v>1.032</v>
      </c>
      <c r="M27" s="9">
        <v>1.032</v>
      </c>
      <c r="N27" s="9">
        <v>1.032</v>
      </c>
      <c r="O27" s="9">
        <v>1.032</v>
      </c>
      <c r="P27" s="9">
        <v>1.032</v>
      </c>
      <c r="Q27" s="9">
        <v>1.032</v>
      </c>
      <c r="R27" s="9">
        <v>1.032</v>
      </c>
      <c r="S27" s="9">
        <v>1.032</v>
      </c>
      <c r="T27" s="9">
        <v>1.0746666666666667</v>
      </c>
      <c r="U27" s="9">
        <v>1.0746666666666667</v>
      </c>
      <c r="V27" s="9">
        <v>1.0746666666666667</v>
      </c>
      <c r="W27" s="9">
        <v>1.0746666666666667</v>
      </c>
      <c r="X27" s="9">
        <v>1.0746666666666667</v>
      </c>
      <c r="Y27" s="9">
        <v>1.0640000000000001</v>
      </c>
      <c r="Z27" s="9">
        <v>1.0746666666666667</v>
      </c>
      <c r="AA27" s="9">
        <v>1.0746666666666667</v>
      </c>
      <c r="AB27" s="9">
        <v>1.0933333333333333</v>
      </c>
      <c r="AC27" s="9">
        <v>1.1813333333333333</v>
      </c>
      <c r="AD27" s="9">
        <v>1.1813333333333333</v>
      </c>
      <c r="AE27" s="9">
        <v>1.1813333333333333</v>
      </c>
      <c r="AF27" s="9">
        <v>1.1813333333333333</v>
      </c>
      <c r="AG27" s="9">
        <v>1.1813333333333333</v>
      </c>
      <c r="AH27" s="9">
        <v>1.1813333333333333</v>
      </c>
      <c r="AI27" s="9">
        <v>1.1813333333333333</v>
      </c>
      <c r="AJ27" s="9">
        <v>1.1813333333333333</v>
      </c>
      <c r="AK27" s="9">
        <v>1.1813333333333333</v>
      </c>
      <c r="AL27" s="9">
        <v>1.1813333333333333</v>
      </c>
      <c r="AM27" s="9">
        <v>1.1759999999999999</v>
      </c>
    </row>
    <row r="28" spans="2:39" x14ac:dyDescent="0.4">
      <c r="B28" t="s">
        <v>10</v>
      </c>
      <c r="C28" t="s">
        <v>22</v>
      </c>
      <c r="D28" s="11">
        <v>0.57499999999999996</v>
      </c>
      <c r="E28">
        <v>0</v>
      </c>
      <c r="F28">
        <v>1</v>
      </c>
      <c r="G28" s="1">
        <v>4.16</v>
      </c>
      <c r="H28" s="5">
        <f t="shared" si="1"/>
        <v>1.1093333333333333</v>
      </c>
      <c r="I28" s="9">
        <v>0.89066666666666661</v>
      </c>
      <c r="J28" s="9">
        <v>1.048</v>
      </c>
      <c r="K28" s="9">
        <v>1.048</v>
      </c>
      <c r="L28" s="9">
        <v>1.048</v>
      </c>
      <c r="M28" s="9">
        <v>1.048</v>
      </c>
      <c r="N28" s="9">
        <v>1.048</v>
      </c>
      <c r="O28" s="9">
        <v>1.048</v>
      </c>
      <c r="P28" s="9">
        <v>1.048</v>
      </c>
      <c r="Q28" s="9">
        <v>1.048</v>
      </c>
      <c r="R28" s="9">
        <v>1.048</v>
      </c>
      <c r="S28" s="9">
        <v>1.048</v>
      </c>
      <c r="T28" s="9">
        <v>1.1093333333333333</v>
      </c>
      <c r="U28" s="9">
        <v>1.1093333333333333</v>
      </c>
      <c r="V28" s="9">
        <v>1.1093333333333333</v>
      </c>
      <c r="W28" s="9">
        <v>1.1093333333333333</v>
      </c>
      <c r="X28" s="9">
        <v>1.1093333333333333</v>
      </c>
      <c r="Y28" s="9">
        <v>1.0906666666666667</v>
      </c>
      <c r="Z28" s="9">
        <v>1.1093333333333333</v>
      </c>
      <c r="AA28" s="9">
        <v>1.1093333333333333</v>
      </c>
      <c r="AB28" s="9">
        <v>1.1359999999999999</v>
      </c>
      <c r="AC28" s="9">
        <v>1.2613333333333334</v>
      </c>
      <c r="AD28" s="9">
        <v>1.2613333333333334</v>
      </c>
      <c r="AE28" s="9">
        <v>1.2613333333333334</v>
      </c>
      <c r="AF28" s="9">
        <v>1.2613333333333334</v>
      </c>
      <c r="AG28" s="9">
        <v>1.2613333333333334</v>
      </c>
      <c r="AH28" s="9">
        <v>1.2613333333333334</v>
      </c>
      <c r="AI28" s="9">
        <v>1.2613333333333334</v>
      </c>
      <c r="AJ28" s="9">
        <v>1.2613333333333334</v>
      </c>
      <c r="AK28" s="9">
        <v>1.2613333333333334</v>
      </c>
      <c r="AL28" s="9">
        <v>1.2613333333333334</v>
      </c>
      <c r="AM28" s="9">
        <v>1.2533333333333334</v>
      </c>
    </row>
    <row r="29" spans="2:39" x14ac:dyDescent="0.4">
      <c r="B29" t="s">
        <v>11</v>
      </c>
      <c r="C29" t="s">
        <v>22</v>
      </c>
      <c r="D29" s="11">
        <v>0.29699999999999999</v>
      </c>
      <c r="E29">
        <v>0</v>
      </c>
      <c r="F29">
        <v>0.96199999999999997</v>
      </c>
      <c r="G29" s="1">
        <v>4.43</v>
      </c>
      <c r="H29" s="5">
        <f t="shared" si="1"/>
        <v>1.1813333333333333</v>
      </c>
      <c r="I29" s="9">
        <v>0.82399999999999995</v>
      </c>
      <c r="J29" s="9">
        <v>1.0799999999999998</v>
      </c>
      <c r="K29" s="9">
        <v>1.0799999999999998</v>
      </c>
      <c r="L29" s="9">
        <v>1.0799999999999998</v>
      </c>
      <c r="M29" s="9">
        <v>1.0799999999999998</v>
      </c>
      <c r="N29" s="9">
        <v>1.0799999999999998</v>
      </c>
      <c r="O29" s="9">
        <v>1.0799999999999998</v>
      </c>
      <c r="P29" s="9">
        <v>1.0799999999999998</v>
      </c>
      <c r="Q29" s="9">
        <v>1.0799999999999998</v>
      </c>
      <c r="R29" s="9">
        <v>1.0799999999999998</v>
      </c>
      <c r="S29" s="9">
        <v>1.0799999999999998</v>
      </c>
      <c r="T29" s="9">
        <v>1.1813333333333333</v>
      </c>
      <c r="U29" s="9">
        <v>1.1813333333333333</v>
      </c>
      <c r="V29" s="9">
        <v>1.1813333333333333</v>
      </c>
      <c r="W29" s="9">
        <v>1.1813333333333333</v>
      </c>
      <c r="X29" s="9">
        <v>1.1813333333333333</v>
      </c>
      <c r="Y29" s="9">
        <v>1.1520000000000001</v>
      </c>
      <c r="Z29" s="9">
        <v>1.1813333333333333</v>
      </c>
      <c r="AA29" s="9">
        <v>1.1813333333333333</v>
      </c>
      <c r="AB29" s="9">
        <v>1.224</v>
      </c>
      <c r="AC29" s="9">
        <v>1.4346666666666665</v>
      </c>
      <c r="AD29" s="9">
        <v>1.4346666666666665</v>
      </c>
      <c r="AE29" s="9">
        <v>1.4346666666666665</v>
      </c>
      <c r="AF29" s="9">
        <v>1.4346666666666665</v>
      </c>
      <c r="AG29" s="9">
        <v>1.4346666666666665</v>
      </c>
      <c r="AH29" s="9">
        <v>1.4346666666666665</v>
      </c>
      <c r="AI29" s="9">
        <v>1.4346666666666665</v>
      </c>
      <c r="AJ29" s="9">
        <v>1.4346666666666665</v>
      </c>
      <c r="AK29" s="9">
        <v>1.4346666666666665</v>
      </c>
      <c r="AL29" s="9">
        <v>1.4346666666666665</v>
      </c>
      <c r="AM29" s="9">
        <v>1.4186666666666667</v>
      </c>
    </row>
    <row r="30" spans="2:39" x14ac:dyDescent="0.4">
      <c r="B30" t="s">
        <v>12</v>
      </c>
      <c r="C30" t="s">
        <v>22</v>
      </c>
      <c r="D30" s="11">
        <v>0.18</v>
      </c>
      <c r="E30">
        <v>5.0999999999999997E-2</v>
      </c>
      <c r="F30">
        <v>0.53600000000000003</v>
      </c>
      <c r="G30" s="1">
        <v>4.2</v>
      </c>
      <c r="H30" s="5">
        <f t="shared" si="1"/>
        <v>1.1200000000000001</v>
      </c>
      <c r="I30" s="9">
        <v>0.73866666666666669</v>
      </c>
      <c r="J30" s="9">
        <v>1.0106666666666666</v>
      </c>
      <c r="K30" s="9">
        <v>1.0106666666666666</v>
      </c>
      <c r="L30" s="9">
        <v>1.0106666666666666</v>
      </c>
      <c r="M30" s="9">
        <v>1.0106666666666666</v>
      </c>
      <c r="N30" s="9">
        <v>1.0106666666666666</v>
      </c>
      <c r="O30" s="9">
        <v>1.0106666666666666</v>
      </c>
      <c r="P30" s="9">
        <v>1.0106666666666666</v>
      </c>
      <c r="Q30" s="9">
        <v>1.0106666666666666</v>
      </c>
      <c r="R30" s="9">
        <v>1.0106666666666666</v>
      </c>
      <c r="S30" s="9">
        <v>1.0106666666666666</v>
      </c>
      <c r="T30" s="9">
        <v>1.1093333333333333</v>
      </c>
      <c r="U30" s="9">
        <v>1.1093333333333333</v>
      </c>
      <c r="V30" s="9">
        <v>1.1093333333333333</v>
      </c>
      <c r="W30" s="9">
        <v>1.1093333333333333</v>
      </c>
      <c r="X30" s="9">
        <v>1.1093333333333333</v>
      </c>
      <c r="Y30" s="9">
        <v>1.0906666666666667</v>
      </c>
      <c r="Z30" s="9">
        <v>1.1200000000000001</v>
      </c>
      <c r="AA30" s="9">
        <v>1.1200000000000001</v>
      </c>
      <c r="AB30" s="9">
        <v>1.1653333333333333</v>
      </c>
      <c r="AC30" s="9">
        <v>1.3893333333333333</v>
      </c>
      <c r="AD30" s="9">
        <v>1.3893333333333333</v>
      </c>
      <c r="AE30" s="9">
        <v>1.3893333333333333</v>
      </c>
      <c r="AF30" s="9">
        <v>1.3893333333333333</v>
      </c>
      <c r="AG30" s="9">
        <v>1.3893333333333333</v>
      </c>
      <c r="AH30" s="9">
        <v>1.3893333333333333</v>
      </c>
      <c r="AI30" s="9">
        <v>1.3893333333333333</v>
      </c>
      <c r="AJ30" s="9">
        <v>1.3893333333333333</v>
      </c>
      <c r="AK30" s="9">
        <v>1.3893333333333333</v>
      </c>
      <c r="AL30" s="9">
        <v>1.3893333333333333</v>
      </c>
      <c r="AM30" s="9">
        <v>1.3760000000000001</v>
      </c>
    </row>
    <row r="31" spans="2:39" x14ac:dyDescent="0.4">
      <c r="B31" t="s">
        <v>13</v>
      </c>
      <c r="C31" t="s">
        <v>23</v>
      </c>
      <c r="D31">
        <v>7.8E-2</v>
      </c>
      <c r="E31" s="11">
        <v>0.13300000000000001</v>
      </c>
      <c r="F31">
        <v>0.46200000000000002</v>
      </c>
      <c r="G31" s="1">
        <v>4.0199999999999996</v>
      </c>
      <c r="H31" s="5">
        <f t="shared" si="1"/>
        <v>1.0719999999999998</v>
      </c>
      <c r="I31" s="9">
        <v>0.69066666666666665</v>
      </c>
      <c r="J31" s="9">
        <v>0.97333333333333327</v>
      </c>
      <c r="K31" s="9">
        <v>0.97333333333333327</v>
      </c>
      <c r="L31" s="9">
        <v>0.97333333333333327</v>
      </c>
      <c r="M31" s="9">
        <v>0.97333333333333327</v>
      </c>
      <c r="N31" s="9">
        <v>0.97333333333333327</v>
      </c>
      <c r="O31" s="9">
        <v>0.97333333333333327</v>
      </c>
      <c r="P31" s="9">
        <v>0.97333333333333327</v>
      </c>
      <c r="Q31" s="9">
        <v>0.97333333333333327</v>
      </c>
      <c r="R31" s="9">
        <v>0.97333333333333327</v>
      </c>
      <c r="S31" s="9">
        <v>0.97333333333333327</v>
      </c>
      <c r="T31" s="9">
        <v>1.0960000000000001</v>
      </c>
      <c r="U31" s="9">
        <v>1.0960000000000001</v>
      </c>
      <c r="V31" s="9">
        <v>1.0960000000000001</v>
      </c>
      <c r="W31" s="9">
        <v>1.0960000000000001</v>
      </c>
      <c r="X31" s="9">
        <v>1.0960000000000001</v>
      </c>
      <c r="Y31" s="9">
        <v>1.0719999999999998</v>
      </c>
      <c r="Z31" s="9">
        <v>1.0719999999999998</v>
      </c>
      <c r="AA31" s="9">
        <v>1.1173333333333335</v>
      </c>
      <c r="AB31" s="9">
        <v>1.1466666666666667</v>
      </c>
      <c r="AC31" s="9">
        <v>1.3253333333333333</v>
      </c>
      <c r="AD31" s="9">
        <v>1.2346666666666666</v>
      </c>
      <c r="AE31" s="9">
        <v>1.2346666666666666</v>
      </c>
      <c r="AF31" s="9">
        <v>1.2346666666666666</v>
      </c>
      <c r="AG31" s="9">
        <v>1.2346666666666666</v>
      </c>
      <c r="AH31" s="9">
        <v>1.2346666666666666</v>
      </c>
      <c r="AI31" s="9">
        <v>1.2346666666666666</v>
      </c>
      <c r="AJ31" s="9">
        <v>1.2346666666666666</v>
      </c>
      <c r="AK31" s="9">
        <v>1.2346666666666666</v>
      </c>
      <c r="AL31" s="9">
        <v>1.2346666666666666</v>
      </c>
      <c r="AM31" s="9">
        <v>1.3120000000000001</v>
      </c>
    </row>
    <row r="32" spans="2:39" x14ac:dyDescent="0.4">
      <c r="B32" t="s">
        <v>14</v>
      </c>
      <c r="C32" t="s">
        <v>23</v>
      </c>
      <c r="D32">
        <v>5.8000000000000003E-2</v>
      </c>
      <c r="E32" s="11">
        <v>0.158</v>
      </c>
      <c r="F32">
        <v>0.60099999999999998</v>
      </c>
      <c r="G32" s="1">
        <v>4.12</v>
      </c>
      <c r="H32" s="5">
        <f t="shared" si="1"/>
        <v>1.0986666666666667</v>
      </c>
      <c r="I32" s="9">
        <v>0.71733333333333327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1.1173333333333335</v>
      </c>
      <c r="U32" s="9">
        <v>1.1173333333333335</v>
      </c>
      <c r="V32" s="9">
        <v>1.1173333333333335</v>
      </c>
      <c r="W32" s="9">
        <v>1.1173333333333335</v>
      </c>
      <c r="X32" s="9">
        <v>1.1173333333333335</v>
      </c>
      <c r="Y32" s="9">
        <v>1.0986666666666667</v>
      </c>
      <c r="Z32" s="9">
        <v>1.0986666666666667</v>
      </c>
      <c r="AA32" s="9">
        <v>1.1439999999999999</v>
      </c>
      <c r="AB32" s="9">
        <v>1.1733333333333333</v>
      </c>
      <c r="AC32" s="9">
        <v>1.3520000000000001</v>
      </c>
      <c r="AD32" s="9">
        <v>1.256</v>
      </c>
      <c r="AE32" s="9">
        <v>1.256</v>
      </c>
      <c r="AF32" s="9">
        <v>1.256</v>
      </c>
      <c r="AG32" s="9">
        <v>1.256</v>
      </c>
      <c r="AH32" s="9">
        <v>1.256</v>
      </c>
      <c r="AI32" s="9">
        <v>1.256</v>
      </c>
      <c r="AJ32" s="9">
        <v>1.256</v>
      </c>
      <c r="AK32" s="9">
        <v>1.256</v>
      </c>
      <c r="AL32" s="9">
        <v>1.256</v>
      </c>
      <c r="AM32" s="9">
        <v>1.3386666666666664</v>
      </c>
    </row>
    <row r="33" spans="2:39" x14ac:dyDescent="0.4">
      <c r="B33" t="s">
        <v>15</v>
      </c>
      <c r="C33" t="s">
        <v>23</v>
      </c>
      <c r="D33">
        <v>0</v>
      </c>
      <c r="E33" s="11">
        <v>0.11899999999999999</v>
      </c>
      <c r="F33">
        <v>0.58299999999999996</v>
      </c>
      <c r="G33" s="1">
        <v>3.97</v>
      </c>
      <c r="H33" s="5">
        <f t="shared" si="1"/>
        <v>1.0586666666666666</v>
      </c>
      <c r="I33" s="9">
        <v>0.67733333333333334</v>
      </c>
      <c r="J33" s="9">
        <v>0.96000000000000008</v>
      </c>
      <c r="K33" s="9">
        <v>0.96000000000000008</v>
      </c>
      <c r="L33" s="9">
        <v>0.96000000000000008</v>
      </c>
      <c r="M33" s="9">
        <v>0.96000000000000008</v>
      </c>
      <c r="N33" s="9">
        <v>0.96000000000000008</v>
      </c>
      <c r="O33" s="9">
        <v>0.96000000000000008</v>
      </c>
      <c r="P33" s="9">
        <v>0.96000000000000008</v>
      </c>
      <c r="Q33" s="9">
        <v>0.96000000000000008</v>
      </c>
      <c r="R33" s="9">
        <v>0.96000000000000008</v>
      </c>
      <c r="S33" s="9">
        <v>0.96000000000000008</v>
      </c>
      <c r="T33" s="9">
        <v>1.0853333333333335</v>
      </c>
      <c r="U33" s="9">
        <v>1.0853333333333335</v>
      </c>
      <c r="V33" s="9">
        <v>1.0853333333333335</v>
      </c>
      <c r="W33" s="9">
        <v>1.0853333333333335</v>
      </c>
      <c r="X33" s="9">
        <v>1.0853333333333335</v>
      </c>
      <c r="Y33" s="9">
        <v>1.0586666666666666</v>
      </c>
      <c r="Z33" s="9">
        <v>1.0586666666666666</v>
      </c>
      <c r="AA33" s="9">
        <v>1.1039999999999999</v>
      </c>
      <c r="AB33" s="9">
        <v>1.1333333333333333</v>
      </c>
      <c r="AC33" s="9">
        <v>1.3120000000000001</v>
      </c>
      <c r="AD33" s="9">
        <v>1.2186666666666668</v>
      </c>
      <c r="AE33" s="9">
        <v>1.2186666666666668</v>
      </c>
      <c r="AF33" s="9">
        <v>1.2186666666666668</v>
      </c>
      <c r="AG33" s="9">
        <v>1.2186666666666668</v>
      </c>
      <c r="AH33" s="9">
        <v>1.2186666666666668</v>
      </c>
      <c r="AI33" s="9">
        <v>1.2186666666666668</v>
      </c>
      <c r="AJ33" s="9">
        <v>1.2186666666666668</v>
      </c>
      <c r="AK33" s="9">
        <v>1.2186666666666668</v>
      </c>
      <c r="AL33" s="9">
        <v>1.2186666666666668</v>
      </c>
      <c r="AM33" s="9">
        <v>1.2986666666666666</v>
      </c>
    </row>
    <row r="34" spans="2:39" x14ac:dyDescent="0.4">
      <c r="B34" t="s">
        <v>16</v>
      </c>
      <c r="C34" t="s">
        <v>22</v>
      </c>
      <c r="D34" s="11">
        <v>0.151</v>
      </c>
      <c r="E34">
        <v>7.9000000000000001E-2</v>
      </c>
      <c r="F34">
        <v>8.3000000000000004E-2</v>
      </c>
      <c r="G34" s="1">
        <v>4.09</v>
      </c>
      <c r="H34" s="5">
        <f t="shared" si="1"/>
        <v>1.0906666666666667</v>
      </c>
      <c r="I34" s="9">
        <v>0.70933333333333337</v>
      </c>
      <c r="J34" s="9">
        <v>0.98133333333333339</v>
      </c>
      <c r="K34" s="9">
        <v>0.98133333333333339</v>
      </c>
      <c r="L34" s="9">
        <v>0.98133333333333339</v>
      </c>
      <c r="M34" s="9">
        <v>0.98133333333333339</v>
      </c>
      <c r="N34" s="9">
        <v>0.98133333333333339</v>
      </c>
      <c r="O34" s="9">
        <v>0.98133333333333339</v>
      </c>
      <c r="P34" s="9">
        <v>0.98133333333333339</v>
      </c>
      <c r="Q34" s="9">
        <v>0.98133333333333339</v>
      </c>
      <c r="R34" s="9">
        <v>0.98133333333333339</v>
      </c>
      <c r="S34" s="9">
        <v>0.98133333333333339</v>
      </c>
      <c r="T34" s="9">
        <v>1.0746666666666667</v>
      </c>
      <c r="U34" s="9">
        <v>1.0746666666666667</v>
      </c>
      <c r="V34" s="9">
        <v>1.0746666666666667</v>
      </c>
      <c r="W34" s="9">
        <v>1.0746666666666667</v>
      </c>
      <c r="X34" s="9">
        <v>1.0746666666666667</v>
      </c>
      <c r="Y34" s="9">
        <v>1.0613333333333332</v>
      </c>
      <c r="Z34" s="9">
        <v>1.0906666666666667</v>
      </c>
      <c r="AA34" s="9">
        <v>1.0906666666666667</v>
      </c>
      <c r="AB34" s="9">
        <v>1.1359999999999999</v>
      </c>
      <c r="AC34" s="9">
        <v>1.3599999999999999</v>
      </c>
      <c r="AD34" s="9">
        <v>1.3599999999999999</v>
      </c>
      <c r="AE34" s="9">
        <v>1.3599999999999999</v>
      </c>
      <c r="AF34" s="9">
        <v>1.3599999999999999</v>
      </c>
      <c r="AG34" s="9">
        <v>1.3599999999999999</v>
      </c>
      <c r="AH34" s="9">
        <v>1.3599999999999999</v>
      </c>
      <c r="AI34" s="9">
        <v>1.3599999999999999</v>
      </c>
      <c r="AJ34" s="9">
        <v>1.3599999999999999</v>
      </c>
      <c r="AK34" s="9">
        <v>1.3599999999999999</v>
      </c>
      <c r="AL34" s="9">
        <v>1.3599999999999999</v>
      </c>
      <c r="AM34" s="9">
        <v>1.3440000000000001</v>
      </c>
    </row>
    <row r="35" spans="2:39" x14ac:dyDescent="0.4"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2:39" x14ac:dyDescent="0.4"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EE60-3950-48B0-A739-FF4E52D7EE71}">
  <sheetPr codeName="Sheet6"/>
  <dimension ref="B3:AM36"/>
  <sheetViews>
    <sheetView workbookViewId="0">
      <pane xSplit="8" topLeftCell="I1" activePane="topRight" state="frozen"/>
      <selection activeCell="D15" sqref="D15"/>
      <selection pane="topRight" activeCell="D15" sqref="D15"/>
    </sheetView>
  </sheetViews>
  <sheetFormatPr defaultRowHeight="18.75" x14ac:dyDescent="0.4"/>
  <cols>
    <col min="1" max="3" width="10.125" customWidth="1"/>
    <col min="4" max="6" width="9" customWidth="1"/>
    <col min="8" max="8" width="9" style="4"/>
  </cols>
  <sheetData>
    <row r="3" spans="2:39" x14ac:dyDescent="0.4"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</row>
    <row r="4" spans="2:39" x14ac:dyDescent="0.4">
      <c r="I4">
        <v>6</v>
      </c>
      <c r="J4">
        <v>1.6</v>
      </c>
      <c r="K4">
        <f>I4/J4</f>
        <v>3.75</v>
      </c>
      <c r="L4" s="1">
        <v>5.13</v>
      </c>
      <c r="M4">
        <f>L4/K4</f>
        <v>1.3679999999999999</v>
      </c>
    </row>
    <row r="6" spans="2:39" x14ac:dyDescent="0.4">
      <c r="D6" t="s">
        <v>19</v>
      </c>
      <c r="I6" s="10" t="s">
        <v>4</v>
      </c>
      <c r="J6" s="16" t="s">
        <v>30</v>
      </c>
      <c r="K6" s="7"/>
      <c r="L6" s="7"/>
    </row>
    <row r="7" spans="2:39" x14ac:dyDescent="0.4">
      <c r="D7" s="2" t="s">
        <v>17</v>
      </c>
      <c r="E7" s="2" t="s">
        <v>18</v>
      </c>
      <c r="F7" s="2" t="s">
        <v>21</v>
      </c>
      <c r="G7" s="12" t="s">
        <v>3</v>
      </c>
      <c r="H7" s="13" t="s">
        <v>4</v>
      </c>
      <c r="I7" s="8">
        <v>1995</v>
      </c>
      <c r="J7" s="8">
        <v>1996</v>
      </c>
      <c r="K7" s="8">
        <v>1997</v>
      </c>
      <c r="L7" s="8">
        <v>1998</v>
      </c>
      <c r="M7" s="8">
        <v>1999</v>
      </c>
      <c r="N7" s="8">
        <v>2000</v>
      </c>
      <c r="O7" s="8">
        <v>2001</v>
      </c>
      <c r="P7" s="8">
        <v>2002</v>
      </c>
      <c r="Q7" s="8">
        <v>2003</v>
      </c>
      <c r="R7" s="8">
        <v>2004</v>
      </c>
      <c r="S7" s="8">
        <v>2005</v>
      </c>
      <c r="T7" s="8">
        <v>2006</v>
      </c>
      <c r="U7" s="8">
        <v>2007</v>
      </c>
      <c r="V7" s="8">
        <v>2008</v>
      </c>
      <c r="W7" s="8">
        <v>2009</v>
      </c>
      <c r="X7" s="8">
        <v>2010</v>
      </c>
      <c r="Y7" s="8">
        <v>2011</v>
      </c>
      <c r="Z7" s="8">
        <v>2012</v>
      </c>
      <c r="AA7" s="8">
        <v>2013</v>
      </c>
      <c r="AB7" s="8">
        <v>2014</v>
      </c>
      <c r="AC7" s="8">
        <v>2015</v>
      </c>
      <c r="AD7" s="8">
        <v>2016</v>
      </c>
      <c r="AE7" s="8">
        <v>2017</v>
      </c>
      <c r="AF7" s="8">
        <v>2018</v>
      </c>
      <c r="AG7" s="8">
        <v>2019</v>
      </c>
      <c r="AH7" s="8">
        <v>2020</v>
      </c>
      <c r="AI7" s="8">
        <v>2021</v>
      </c>
      <c r="AJ7" s="8">
        <v>2022</v>
      </c>
      <c r="AK7" s="8">
        <v>2023</v>
      </c>
      <c r="AL7" s="8">
        <v>2024</v>
      </c>
      <c r="AM7" s="8">
        <v>2025</v>
      </c>
    </row>
    <row r="8" spans="2:39" x14ac:dyDescent="0.4">
      <c r="B8" t="s">
        <v>5</v>
      </c>
      <c r="C8" t="s">
        <v>22</v>
      </c>
      <c r="D8" s="11">
        <v>0.14299999999999999</v>
      </c>
      <c r="E8">
        <v>0.115</v>
      </c>
      <c r="F8">
        <v>0.24299999999999999</v>
      </c>
      <c r="G8" s="1">
        <v>2.94</v>
      </c>
      <c r="H8" s="5">
        <f>G8/$K$4</f>
        <v>0.78400000000000003</v>
      </c>
      <c r="I8" s="9">
        <v>0.77600000000000002</v>
      </c>
      <c r="J8" s="9">
        <v>0.78400000000000003</v>
      </c>
      <c r="K8" s="9">
        <v>0.78400000000000003</v>
      </c>
      <c r="L8" s="9">
        <v>0.78400000000000003</v>
      </c>
      <c r="M8" s="9">
        <v>0.78400000000000003</v>
      </c>
      <c r="N8" s="9">
        <v>0.78400000000000003</v>
      </c>
      <c r="O8" s="9">
        <v>0.78400000000000003</v>
      </c>
      <c r="P8" s="9">
        <v>0.78400000000000003</v>
      </c>
      <c r="Q8" s="9">
        <v>0.78400000000000003</v>
      </c>
      <c r="R8" s="9">
        <v>0.78400000000000003</v>
      </c>
      <c r="S8" s="9">
        <v>0.78400000000000003</v>
      </c>
      <c r="T8" s="9">
        <v>0.78400000000000003</v>
      </c>
      <c r="U8" s="9">
        <v>0.78400000000000003</v>
      </c>
      <c r="V8" s="9">
        <v>0.78400000000000003</v>
      </c>
      <c r="W8" s="9">
        <v>0.78400000000000003</v>
      </c>
      <c r="X8" s="9">
        <v>0.78400000000000003</v>
      </c>
      <c r="Y8" s="9">
        <v>0.78400000000000003</v>
      </c>
      <c r="Z8" s="9">
        <v>0.78400000000000003</v>
      </c>
      <c r="AA8" s="9">
        <v>0.78400000000000003</v>
      </c>
      <c r="AB8" s="9">
        <v>0.78400000000000003</v>
      </c>
      <c r="AC8" s="9">
        <v>0.78400000000000003</v>
      </c>
      <c r="AD8" s="9">
        <v>0.78400000000000003</v>
      </c>
      <c r="AE8" s="9">
        <v>0.78400000000000003</v>
      </c>
      <c r="AF8" s="9">
        <v>0.78400000000000003</v>
      </c>
      <c r="AG8" s="9">
        <v>0.78400000000000003</v>
      </c>
      <c r="AH8" s="9">
        <v>0.78400000000000003</v>
      </c>
      <c r="AI8" s="9">
        <v>0.78400000000000003</v>
      </c>
      <c r="AJ8" s="9">
        <v>0.78400000000000003</v>
      </c>
      <c r="AK8" s="9">
        <v>0.78400000000000003</v>
      </c>
      <c r="AL8" s="9">
        <v>0.78400000000000003</v>
      </c>
      <c r="AM8" s="9">
        <v>0.78400000000000003</v>
      </c>
    </row>
    <row r="9" spans="2:39" x14ac:dyDescent="0.4">
      <c r="B9" t="s">
        <v>6</v>
      </c>
      <c r="C9" t="s">
        <v>22</v>
      </c>
      <c r="D9" s="11">
        <v>0.23</v>
      </c>
      <c r="E9">
        <v>0</v>
      </c>
      <c r="F9">
        <v>0.67400000000000004</v>
      </c>
      <c r="G9" s="1">
        <v>3.02</v>
      </c>
      <c r="H9" s="5">
        <f t="shared" ref="H9:H19" si="0">G9/$K$4</f>
        <v>0.80533333333333335</v>
      </c>
      <c r="I9" s="9">
        <v>0.79733333333333334</v>
      </c>
      <c r="J9" s="9">
        <v>0.80533333333333335</v>
      </c>
      <c r="K9" s="9">
        <v>0.80533333333333335</v>
      </c>
      <c r="L9" s="9">
        <v>0.80533333333333335</v>
      </c>
      <c r="M9" s="9">
        <v>0.80533333333333335</v>
      </c>
      <c r="N9" s="9">
        <v>0.80533333333333335</v>
      </c>
      <c r="O9" s="9">
        <v>0.80533333333333335</v>
      </c>
      <c r="P9" s="9">
        <v>0.80533333333333335</v>
      </c>
      <c r="Q9" s="9">
        <v>0.80533333333333335</v>
      </c>
      <c r="R9" s="9">
        <v>0.80533333333333335</v>
      </c>
      <c r="S9" s="9">
        <v>0.80533333333333335</v>
      </c>
      <c r="T9" s="9">
        <v>0.80533333333333335</v>
      </c>
      <c r="U9" s="9">
        <v>0.80533333333333335</v>
      </c>
      <c r="V9" s="9">
        <v>0.80533333333333335</v>
      </c>
      <c r="W9" s="9">
        <v>0.80533333333333335</v>
      </c>
      <c r="X9" s="9">
        <v>0.80533333333333335</v>
      </c>
      <c r="Y9" s="9">
        <v>0.80533333333333335</v>
      </c>
      <c r="Z9" s="9">
        <v>0.80533333333333335</v>
      </c>
      <c r="AA9" s="9">
        <v>0.80533333333333335</v>
      </c>
      <c r="AB9" s="9">
        <v>0.80533333333333335</v>
      </c>
      <c r="AC9" s="9">
        <v>0.80533333333333335</v>
      </c>
      <c r="AD9" s="9">
        <v>0.80533333333333335</v>
      </c>
      <c r="AE9" s="9">
        <v>0.80533333333333335</v>
      </c>
      <c r="AF9" s="9">
        <v>0.80533333333333335</v>
      </c>
      <c r="AG9" s="9">
        <v>0.80533333333333335</v>
      </c>
      <c r="AH9" s="9">
        <v>0.80533333333333335</v>
      </c>
      <c r="AI9" s="9">
        <v>0.80533333333333335</v>
      </c>
      <c r="AJ9" s="9">
        <v>0.80533333333333335</v>
      </c>
      <c r="AK9" s="9">
        <v>0.80533333333333335</v>
      </c>
      <c r="AL9" s="9">
        <v>0.80533333333333335</v>
      </c>
      <c r="AM9" s="9">
        <v>0.80533333333333335</v>
      </c>
    </row>
    <row r="10" spans="2:39" x14ac:dyDescent="0.4">
      <c r="B10" t="s">
        <v>7</v>
      </c>
      <c r="C10" t="s">
        <v>22</v>
      </c>
      <c r="D10" s="11">
        <v>0.33400000000000002</v>
      </c>
      <c r="E10">
        <v>0</v>
      </c>
      <c r="F10">
        <v>0.88400000000000001</v>
      </c>
      <c r="G10" s="1">
        <v>3.12</v>
      </c>
      <c r="H10" s="5">
        <f t="shared" si="0"/>
        <v>0.83200000000000007</v>
      </c>
      <c r="I10" s="9">
        <v>0.82399999999999995</v>
      </c>
      <c r="J10" s="9">
        <v>0.83200000000000007</v>
      </c>
      <c r="K10" s="9">
        <v>0.83200000000000007</v>
      </c>
      <c r="L10" s="9">
        <v>0.83200000000000007</v>
      </c>
      <c r="M10" s="9">
        <v>0.83200000000000007</v>
      </c>
      <c r="N10" s="9">
        <v>0.83200000000000007</v>
      </c>
      <c r="O10" s="9">
        <v>0.83200000000000007</v>
      </c>
      <c r="P10" s="9">
        <v>0.83200000000000007</v>
      </c>
      <c r="Q10" s="9">
        <v>0.83200000000000007</v>
      </c>
      <c r="R10" s="9">
        <v>0.83200000000000007</v>
      </c>
      <c r="S10" s="9">
        <v>0.83200000000000007</v>
      </c>
      <c r="T10" s="9">
        <v>0.83200000000000007</v>
      </c>
      <c r="U10" s="9">
        <v>0.83200000000000007</v>
      </c>
      <c r="V10" s="9">
        <v>0.83200000000000007</v>
      </c>
      <c r="W10" s="9">
        <v>0.83200000000000007</v>
      </c>
      <c r="X10" s="9">
        <v>0.83200000000000007</v>
      </c>
      <c r="Y10" s="9">
        <v>0.83200000000000007</v>
      </c>
      <c r="Z10" s="9">
        <v>0.83200000000000007</v>
      </c>
      <c r="AA10" s="9">
        <v>0.83200000000000007</v>
      </c>
      <c r="AB10" s="9">
        <v>0.83200000000000007</v>
      </c>
      <c r="AC10" s="9">
        <v>0.83200000000000007</v>
      </c>
      <c r="AD10" s="9">
        <v>0.83200000000000007</v>
      </c>
      <c r="AE10" s="9">
        <v>0.83200000000000007</v>
      </c>
      <c r="AF10" s="9">
        <v>0.83200000000000007</v>
      </c>
      <c r="AG10" s="9">
        <v>0.83200000000000007</v>
      </c>
      <c r="AH10" s="9">
        <v>0.83200000000000007</v>
      </c>
      <c r="AI10" s="9">
        <v>0.83200000000000007</v>
      </c>
      <c r="AJ10" s="9">
        <v>0.83200000000000007</v>
      </c>
      <c r="AK10" s="9">
        <v>0.83200000000000007</v>
      </c>
      <c r="AL10" s="9">
        <v>0.83200000000000007</v>
      </c>
      <c r="AM10" s="9">
        <v>0.83200000000000007</v>
      </c>
    </row>
    <row r="11" spans="2:39" x14ac:dyDescent="0.4">
      <c r="B11" t="s">
        <v>8</v>
      </c>
      <c r="C11" t="s">
        <v>22</v>
      </c>
      <c r="D11" s="11">
        <v>0.58399999999999996</v>
      </c>
      <c r="E11">
        <v>0</v>
      </c>
      <c r="F11">
        <v>1</v>
      </c>
      <c r="G11" s="1">
        <v>3.36</v>
      </c>
      <c r="H11" s="5">
        <f t="shared" si="0"/>
        <v>0.89600000000000002</v>
      </c>
      <c r="I11" s="9">
        <v>0.89066666666666661</v>
      </c>
      <c r="J11" s="9">
        <v>0.89600000000000002</v>
      </c>
      <c r="K11" s="9">
        <v>0.89600000000000002</v>
      </c>
      <c r="L11" s="9">
        <v>0.89600000000000002</v>
      </c>
      <c r="M11" s="9">
        <v>0.89600000000000002</v>
      </c>
      <c r="N11" s="9">
        <v>0.89600000000000002</v>
      </c>
      <c r="O11" s="9">
        <v>0.89600000000000002</v>
      </c>
      <c r="P11" s="9">
        <v>0.89600000000000002</v>
      </c>
      <c r="Q11" s="9">
        <v>0.89600000000000002</v>
      </c>
      <c r="R11" s="9">
        <v>0.89600000000000002</v>
      </c>
      <c r="S11" s="9">
        <v>0.89600000000000002</v>
      </c>
      <c r="T11" s="9">
        <v>0.89600000000000002</v>
      </c>
      <c r="U11" s="9">
        <v>0.89600000000000002</v>
      </c>
      <c r="V11" s="9">
        <v>0.89600000000000002</v>
      </c>
      <c r="W11" s="9">
        <v>0.89600000000000002</v>
      </c>
      <c r="X11" s="9">
        <v>0.89600000000000002</v>
      </c>
      <c r="Y11" s="9">
        <v>0.89600000000000002</v>
      </c>
      <c r="Z11" s="9">
        <v>0.89600000000000002</v>
      </c>
      <c r="AA11" s="9">
        <v>0.89600000000000002</v>
      </c>
      <c r="AB11" s="9">
        <v>0.89600000000000002</v>
      </c>
      <c r="AC11" s="9">
        <v>0.89600000000000002</v>
      </c>
      <c r="AD11" s="9">
        <v>0.89600000000000002</v>
      </c>
      <c r="AE11" s="9">
        <v>0.89600000000000002</v>
      </c>
      <c r="AF11" s="9">
        <v>0.89600000000000002</v>
      </c>
      <c r="AG11" s="9">
        <v>0.89600000000000002</v>
      </c>
      <c r="AH11" s="9">
        <v>0.89600000000000002</v>
      </c>
      <c r="AI11" s="9">
        <v>0.89600000000000002</v>
      </c>
      <c r="AJ11" s="9">
        <v>0.89600000000000002</v>
      </c>
      <c r="AK11" s="9">
        <v>0.89600000000000002</v>
      </c>
      <c r="AL11" s="9">
        <v>0.89600000000000002</v>
      </c>
      <c r="AM11" s="9">
        <v>0.89600000000000002</v>
      </c>
    </row>
    <row r="12" spans="2:39" x14ac:dyDescent="0.4">
      <c r="B12" t="s">
        <v>9</v>
      </c>
      <c r="C12" t="s">
        <v>22</v>
      </c>
      <c r="D12" s="11">
        <v>0.626</v>
      </c>
      <c r="E12">
        <v>0</v>
      </c>
      <c r="F12">
        <v>1</v>
      </c>
      <c r="G12" s="1">
        <v>3.39</v>
      </c>
      <c r="H12" s="5">
        <f t="shared" si="0"/>
        <v>0.90400000000000003</v>
      </c>
      <c r="I12" s="9">
        <v>0.90133333333333332</v>
      </c>
      <c r="J12" s="9">
        <v>0.90400000000000003</v>
      </c>
      <c r="K12" s="9">
        <v>0.90400000000000003</v>
      </c>
      <c r="L12" s="9">
        <v>0.90400000000000003</v>
      </c>
      <c r="M12" s="9">
        <v>0.90400000000000003</v>
      </c>
      <c r="N12" s="9">
        <v>0.90400000000000003</v>
      </c>
      <c r="O12" s="9">
        <v>0.90400000000000003</v>
      </c>
      <c r="P12" s="9">
        <v>0.90400000000000003</v>
      </c>
      <c r="Q12" s="9">
        <v>0.90400000000000003</v>
      </c>
      <c r="R12" s="9">
        <v>0.90400000000000003</v>
      </c>
      <c r="S12" s="9">
        <v>0.90400000000000003</v>
      </c>
      <c r="T12" s="9">
        <v>0.90400000000000003</v>
      </c>
      <c r="U12" s="9">
        <v>0.90400000000000003</v>
      </c>
      <c r="V12" s="9">
        <v>0.90400000000000003</v>
      </c>
      <c r="W12" s="9">
        <v>0.90400000000000003</v>
      </c>
      <c r="X12" s="9">
        <v>0.90400000000000003</v>
      </c>
      <c r="Y12" s="9">
        <v>0.90400000000000003</v>
      </c>
      <c r="Z12" s="9">
        <v>0.90400000000000003</v>
      </c>
      <c r="AA12" s="9">
        <v>0.90400000000000003</v>
      </c>
      <c r="AB12" s="9">
        <v>0.90400000000000003</v>
      </c>
      <c r="AC12" s="9">
        <v>0.90400000000000003</v>
      </c>
      <c r="AD12" s="9">
        <v>0.90400000000000003</v>
      </c>
      <c r="AE12" s="9">
        <v>0.90400000000000003</v>
      </c>
      <c r="AF12" s="9">
        <v>0.90400000000000003</v>
      </c>
      <c r="AG12" s="9">
        <v>0.90400000000000003</v>
      </c>
      <c r="AH12" s="9">
        <v>0.90400000000000003</v>
      </c>
      <c r="AI12" s="9">
        <v>0.90400000000000003</v>
      </c>
      <c r="AJ12" s="9">
        <v>0.90400000000000003</v>
      </c>
      <c r="AK12" s="9">
        <v>0.90400000000000003</v>
      </c>
      <c r="AL12" s="9">
        <v>0.90400000000000003</v>
      </c>
      <c r="AM12" s="9">
        <v>0.90400000000000003</v>
      </c>
    </row>
    <row r="13" spans="2:39" x14ac:dyDescent="0.4">
      <c r="B13" t="s">
        <v>10</v>
      </c>
      <c r="C13" t="s">
        <v>22</v>
      </c>
      <c r="D13" s="11">
        <v>0.46600000000000003</v>
      </c>
      <c r="E13">
        <v>0</v>
      </c>
      <c r="F13">
        <v>0.98899999999999999</v>
      </c>
      <c r="G13" s="1">
        <v>3.24</v>
      </c>
      <c r="H13" s="5">
        <f t="shared" si="0"/>
        <v>0.8640000000000001</v>
      </c>
      <c r="I13" s="9">
        <v>0.85866666666666669</v>
      </c>
      <c r="J13" s="9">
        <v>0.8640000000000001</v>
      </c>
      <c r="K13" s="9">
        <v>0.8640000000000001</v>
      </c>
      <c r="L13" s="9">
        <v>0.8640000000000001</v>
      </c>
      <c r="M13" s="9">
        <v>0.8640000000000001</v>
      </c>
      <c r="N13" s="9">
        <v>0.8640000000000001</v>
      </c>
      <c r="O13" s="9">
        <v>0.8640000000000001</v>
      </c>
      <c r="P13" s="9">
        <v>0.8640000000000001</v>
      </c>
      <c r="Q13" s="9">
        <v>0.8640000000000001</v>
      </c>
      <c r="R13" s="9">
        <v>0.8640000000000001</v>
      </c>
      <c r="S13" s="9">
        <v>0.8640000000000001</v>
      </c>
      <c r="T13" s="9">
        <v>0.8640000000000001</v>
      </c>
      <c r="U13" s="9">
        <v>0.8640000000000001</v>
      </c>
      <c r="V13" s="9">
        <v>0.8640000000000001</v>
      </c>
      <c r="W13" s="9">
        <v>0.8640000000000001</v>
      </c>
      <c r="X13" s="9">
        <v>0.8640000000000001</v>
      </c>
      <c r="Y13" s="9">
        <v>0.8640000000000001</v>
      </c>
      <c r="Z13" s="9">
        <v>0.8640000000000001</v>
      </c>
      <c r="AA13" s="9">
        <v>0.8640000000000001</v>
      </c>
      <c r="AB13" s="9">
        <v>0.8640000000000001</v>
      </c>
      <c r="AC13" s="9">
        <v>0.8640000000000001</v>
      </c>
      <c r="AD13" s="9">
        <v>0.8640000000000001</v>
      </c>
      <c r="AE13" s="9">
        <v>0.8640000000000001</v>
      </c>
      <c r="AF13" s="9">
        <v>0.8640000000000001</v>
      </c>
      <c r="AG13" s="9">
        <v>0.8640000000000001</v>
      </c>
      <c r="AH13" s="9">
        <v>0.8640000000000001</v>
      </c>
      <c r="AI13" s="9">
        <v>0.8640000000000001</v>
      </c>
      <c r="AJ13" s="9">
        <v>0.8640000000000001</v>
      </c>
      <c r="AK13" s="9">
        <v>0.8640000000000001</v>
      </c>
      <c r="AL13" s="9">
        <v>0.8640000000000001</v>
      </c>
      <c r="AM13" s="9">
        <v>0.8640000000000001</v>
      </c>
    </row>
    <row r="14" spans="2:39" x14ac:dyDescent="0.4">
      <c r="B14" t="s">
        <v>11</v>
      </c>
      <c r="C14" t="s">
        <v>22</v>
      </c>
      <c r="D14" s="11">
        <v>0.224</v>
      </c>
      <c r="E14">
        <v>0</v>
      </c>
      <c r="F14">
        <v>0.70899999999999996</v>
      </c>
      <c r="G14" s="1">
        <v>3.02</v>
      </c>
      <c r="H14" s="5">
        <f t="shared" si="0"/>
        <v>0.80533333333333335</v>
      </c>
      <c r="I14" s="9">
        <v>1.0640000000000001</v>
      </c>
      <c r="J14" s="9">
        <v>0.80533333333333335</v>
      </c>
      <c r="K14" s="9">
        <v>0.80533333333333335</v>
      </c>
      <c r="L14" s="9">
        <v>0.80533333333333335</v>
      </c>
      <c r="M14" s="9">
        <v>0.80533333333333335</v>
      </c>
      <c r="N14" s="9">
        <v>0.80533333333333335</v>
      </c>
      <c r="O14" s="9">
        <v>0.80533333333333335</v>
      </c>
      <c r="P14" s="9">
        <v>0.80533333333333335</v>
      </c>
      <c r="Q14" s="9">
        <v>0.80533333333333335</v>
      </c>
      <c r="R14" s="9">
        <v>0.80533333333333335</v>
      </c>
      <c r="S14" s="9">
        <v>0.80533333333333335</v>
      </c>
      <c r="T14" s="9">
        <v>0.80533333333333335</v>
      </c>
      <c r="U14" s="9">
        <v>0.80533333333333335</v>
      </c>
      <c r="V14" s="9">
        <v>0.80533333333333335</v>
      </c>
      <c r="W14" s="9">
        <v>0.80533333333333335</v>
      </c>
      <c r="X14" s="9">
        <v>0.80533333333333335</v>
      </c>
      <c r="Y14" s="9">
        <v>0.80533333333333335</v>
      </c>
      <c r="Z14" s="9">
        <v>0.80533333333333335</v>
      </c>
      <c r="AA14" s="9">
        <v>0.80533333333333335</v>
      </c>
      <c r="AB14" s="9">
        <v>0.80533333333333335</v>
      </c>
      <c r="AC14" s="9">
        <v>0.80533333333333335</v>
      </c>
      <c r="AD14" s="9">
        <v>0.80533333333333335</v>
      </c>
      <c r="AE14" s="9">
        <v>0.80533333333333335</v>
      </c>
      <c r="AF14" s="9">
        <v>0.80533333333333335</v>
      </c>
      <c r="AG14" s="9">
        <v>0.80533333333333335</v>
      </c>
      <c r="AH14" s="9">
        <v>0.80533333333333335</v>
      </c>
      <c r="AI14" s="9">
        <v>0.80533333333333335</v>
      </c>
      <c r="AJ14" s="9">
        <v>0.80533333333333335</v>
      </c>
      <c r="AK14" s="9">
        <v>0.80533333333333335</v>
      </c>
      <c r="AL14" s="9">
        <v>0.80533333333333335</v>
      </c>
      <c r="AM14" s="9">
        <v>0.80533333333333335</v>
      </c>
    </row>
    <row r="15" spans="2:39" x14ac:dyDescent="0.4">
      <c r="B15" t="s">
        <v>12</v>
      </c>
      <c r="C15" t="s">
        <v>23</v>
      </c>
      <c r="D15">
        <v>0.13700000000000001</v>
      </c>
      <c r="E15" s="11">
        <v>0.14099999999999999</v>
      </c>
      <c r="F15">
        <v>0.187</v>
      </c>
      <c r="G15" s="1">
        <v>2.94</v>
      </c>
      <c r="H15" s="5">
        <f t="shared" si="0"/>
        <v>0.78400000000000003</v>
      </c>
      <c r="I15" s="9">
        <v>0.77600000000000002</v>
      </c>
      <c r="J15" s="9">
        <v>0.78400000000000003</v>
      </c>
      <c r="K15" s="9">
        <v>0.78400000000000003</v>
      </c>
      <c r="L15" s="9">
        <v>0.78400000000000003</v>
      </c>
      <c r="M15" s="9">
        <v>0.78400000000000003</v>
      </c>
      <c r="N15" s="9">
        <v>0.78400000000000003</v>
      </c>
      <c r="O15" s="9">
        <v>0.78400000000000003</v>
      </c>
      <c r="P15" s="9">
        <v>0.78400000000000003</v>
      </c>
      <c r="Q15" s="9">
        <v>0.78400000000000003</v>
      </c>
      <c r="R15" s="9">
        <v>0.78400000000000003</v>
      </c>
      <c r="S15" s="9">
        <v>0.78400000000000003</v>
      </c>
      <c r="T15" s="9">
        <v>0.78400000000000003</v>
      </c>
      <c r="U15" s="9">
        <v>0.78400000000000003</v>
      </c>
      <c r="V15" s="9">
        <v>0.78400000000000003</v>
      </c>
      <c r="W15" s="9">
        <v>0.78400000000000003</v>
      </c>
      <c r="X15" s="9">
        <v>0.78400000000000003</v>
      </c>
      <c r="Y15" s="9">
        <v>0.78400000000000003</v>
      </c>
      <c r="Z15" s="9">
        <v>0.78400000000000003</v>
      </c>
      <c r="AA15" s="9">
        <v>0.78400000000000003</v>
      </c>
      <c r="AB15" s="9">
        <v>0.78400000000000003</v>
      </c>
      <c r="AC15" s="9">
        <v>0.78400000000000003</v>
      </c>
      <c r="AD15" s="9">
        <v>0.78400000000000003</v>
      </c>
      <c r="AE15" s="9">
        <v>0.78400000000000003</v>
      </c>
      <c r="AF15" s="9">
        <v>0.78400000000000003</v>
      </c>
      <c r="AG15" s="9">
        <v>0.78400000000000003</v>
      </c>
      <c r="AH15" s="9">
        <v>0.78400000000000003</v>
      </c>
      <c r="AI15" s="9">
        <v>0.78400000000000003</v>
      </c>
      <c r="AJ15" s="9">
        <v>0.78400000000000003</v>
      </c>
      <c r="AK15" s="9">
        <v>0.78400000000000003</v>
      </c>
      <c r="AL15" s="9">
        <v>0.78400000000000003</v>
      </c>
      <c r="AM15" s="9">
        <v>0.78400000000000003</v>
      </c>
    </row>
    <row r="16" spans="2:39" x14ac:dyDescent="0.4">
      <c r="B16" t="s">
        <v>13</v>
      </c>
      <c r="C16" t="s">
        <v>23</v>
      </c>
      <c r="D16">
        <v>0</v>
      </c>
      <c r="E16" s="11">
        <v>0.27600000000000002</v>
      </c>
      <c r="F16">
        <v>0.746</v>
      </c>
      <c r="G16" s="1">
        <v>3.07</v>
      </c>
      <c r="H16" s="5">
        <f t="shared" si="0"/>
        <v>0.81866666666666665</v>
      </c>
      <c r="I16" s="9">
        <v>0.81066666666666665</v>
      </c>
      <c r="J16" s="9">
        <v>0.81866666666666665</v>
      </c>
      <c r="K16" s="9">
        <v>0.81866666666666665</v>
      </c>
      <c r="L16" s="9">
        <v>0.81866666666666665</v>
      </c>
      <c r="M16" s="9">
        <v>0.81866666666666665</v>
      </c>
      <c r="N16" s="9">
        <v>0.81866666666666665</v>
      </c>
      <c r="O16" s="9">
        <v>0.81866666666666665</v>
      </c>
      <c r="P16" s="9">
        <v>0.81866666666666665</v>
      </c>
      <c r="Q16" s="9">
        <v>0.81866666666666665</v>
      </c>
      <c r="R16" s="9">
        <v>0.81866666666666665</v>
      </c>
      <c r="S16" s="9">
        <v>0.81866666666666665</v>
      </c>
      <c r="T16" s="9">
        <v>0.81866666666666665</v>
      </c>
      <c r="U16" s="9">
        <v>0.81866666666666665</v>
      </c>
      <c r="V16" s="9">
        <v>0.81866666666666665</v>
      </c>
      <c r="W16" s="9">
        <v>0.81866666666666665</v>
      </c>
      <c r="X16" s="9">
        <v>0.81866666666666665</v>
      </c>
      <c r="Y16" s="9">
        <v>0.81866666666666665</v>
      </c>
      <c r="Z16" s="9">
        <v>0.81866666666666665</v>
      </c>
      <c r="AA16" s="9">
        <v>0.81866666666666665</v>
      </c>
      <c r="AB16" s="9">
        <v>0.81866666666666665</v>
      </c>
      <c r="AC16" s="9">
        <v>0.81866666666666665</v>
      </c>
      <c r="AD16" s="9">
        <v>0.81866666666666665</v>
      </c>
      <c r="AE16" s="9">
        <v>0.81866666666666665</v>
      </c>
      <c r="AF16" s="9">
        <v>0.81866666666666665</v>
      </c>
      <c r="AG16" s="9">
        <v>0.81866666666666665</v>
      </c>
      <c r="AH16" s="9">
        <v>0.81866666666666665</v>
      </c>
      <c r="AI16" s="9">
        <v>0.81866666666666665</v>
      </c>
      <c r="AJ16" s="9">
        <v>0.81866666666666665</v>
      </c>
      <c r="AK16" s="9">
        <v>0.81866666666666665</v>
      </c>
      <c r="AL16" s="9">
        <v>0.81866666666666665</v>
      </c>
      <c r="AM16" s="9">
        <v>0.81866666666666665</v>
      </c>
    </row>
    <row r="17" spans="2:39" x14ac:dyDescent="0.4">
      <c r="B17" t="s">
        <v>14</v>
      </c>
      <c r="C17" t="s">
        <v>23</v>
      </c>
      <c r="D17">
        <v>0</v>
      </c>
      <c r="E17" s="11">
        <v>0.32</v>
      </c>
      <c r="F17">
        <v>0.83799999999999997</v>
      </c>
      <c r="G17" s="1">
        <v>3.11</v>
      </c>
      <c r="H17" s="5">
        <f t="shared" si="0"/>
        <v>0.82933333333333326</v>
      </c>
      <c r="I17" s="9">
        <v>0.82133333333333336</v>
      </c>
      <c r="J17" s="9">
        <v>0.82933333333333326</v>
      </c>
      <c r="K17" s="9">
        <v>0.82933333333333326</v>
      </c>
      <c r="L17" s="9">
        <v>0.82933333333333326</v>
      </c>
      <c r="M17" s="9">
        <v>0.82933333333333326</v>
      </c>
      <c r="N17" s="9">
        <v>0.82933333333333326</v>
      </c>
      <c r="O17" s="9">
        <v>0.82933333333333326</v>
      </c>
      <c r="P17" s="9">
        <v>0.82933333333333326</v>
      </c>
      <c r="Q17" s="9">
        <v>0.82933333333333326</v>
      </c>
      <c r="R17" s="9">
        <v>0.82933333333333326</v>
      </c>
      <c r="S17" s="9">
        <v>0.82933333333333326</v>
      </c>
      <c r="T17" s="9">
        <v>0.82933333333333326</v>
      </c>
      <c r="U17" s="9">
        <v>0.82933333333333326</v>
      </c>
      <c r="V17" s="9">
        <v>0.82933333333333326</v>
      </c>
      <c r="W17" s="9">
        <v>0.82933333333333326</v>
      </c>
      <c r="X17" s="9">
        <v>0.82933333333333326</v>
      </c>
      <c r="Y17" s="9">
        <v>0.82933333333333326</v>
      </c>
      <c r="Z17" s="9">
        <v>0.82933333333333326</v>
      </c>
      <c r="AA17" s="9">
        <v>0.82933333333333326</v>
      </c>
      <c r="AB17" s="9">
        <v>0.82933333333333326</v>
      </c>
      <c r="AC17" s="9">
        <v>0.82933333333333326</v>
      </c>
      <c r="AD17" s="9">
        <v>0.82933333333333326</v>
      </c>
      <c r="AE17" s="9">
        <v>0.82933333333333326</v>
      </c>
      <c r="AF17" s="9">
        <v>0.82933333333333326</v>
      </c>
      <c r="AG17" s="9">
        <v>0.82933333333333326</v>
      </c>
      <c r="AH17" s="9">
        <v>0.82933333333333326</v>
      </c>
      <c r="AI17" s="9">
        <v>0.82933333333333326</v>
      </c>
      <c r="AJ17" s="9">
        <v>0.82933333333333326</v>
      </c>
      <c r="AK17" s="9">
        <v>0.82933333333333326</v>
      </c>
      <c r="AL17" s="9">
        <v>0.82933333333333326</v>
      </c>
      <c r="AM17" s="9">
        <v>0.82933333333333326</v>
      </c>
    </row>
    <row r="18" spans="2:39" x14ac:dyDescent="0.4">
      <c r="B18" t="s">
        <v>15</v>
      </c>
      <c r="C18" t="s">
        <v>23</v>
      </c>
      <c r="D18">
        <v>0</v>
      </c>
      <c r="E18" s="11">
        <v>0.28899999999999998</v>
      </c>
      <c r="F18">
        <v>0.89500000000000002</v>
      </c>
      <c r="G18" s="1">
        <v>3.08</v>
      </c>
      <c r="H18" s="5">
        <f t="shared" si="0"/>
        <v>0.82133333333333336</v>
      </c>
      <c r="I18" s="9">
        <v>0.81333333333333324</v>
      </c>
      <c r="J18" s="9">
        <v>0.82133333333333336</v>
      </c>
      <c r="K18" s="9">
        <v>0.82133333333333336</v>
      </c>
      <c r="L18" s="9">
        <v>0.82133333333333336</v>
      </c>
      <c r="M18" s="9">
        <v>0.82133333333333336</v>
      </c>
      <c r="N18" s="9">
        <v>0.82133333333333336</v>
      </c>
      <c r="O18" s="9">
        <v>0.82133333333333336</v>
      </c>
      <c r="P18" s="9">
        <v>0.82133333333333336</v>
      </c>
      <c r="Q18" s="9">
        <v>0.82133333333333336</v>
      </c>
      <c r="R18" s="9">
        <v>0.82133333333333336</v>
      </c>
      <c r="S18" s="9">
        <v>0.82133333333333336</v>
      </c>
      <c r="T18" s="9">
        <v>0.82133333333333336</v>
      </c>
      <c r="U18" s="9">
        <v>0.82133333333333336</v>
      </c>
      <c r="V18" s="9">
        <v>0.82133333333333336</v>
      </c>
      <c r="W18" s="9">
        <v>0.82133333333333336</v>
      </c>
      <c r="X18" s="9">
        <v>0.82133333333333336</v>
      </c>
      <c r="Y18" s="9">
        <v>0.82133333333333336</v>
      </c>
      <c r="Z18" s="9">
        <v>0.82133333333333336</v>
      </c>
      <c r="AA18" s="9">
        <v>0.82133333333333336</v>
      </c>
      <c r="AB18" s="9">
        <v>0.82133333333333336</v>
      </c>
      <c r="AC18" s="9">
        <v>0.82133333333333336</v>
      </c>
      <c r="AD18" s="9">
        <v>0.82133333333333336</v>
      </c>
      <c r="AE18" s="9">
        <v>0.82133333333333336</v>
      </c>
      <c r="AF18" s="9">
        <v>0.82133333333333336</v>
      </c>
      <c r="AG18" s="9">
        <v>0.82133333333333336</v>
      </c>
      <c r="AH18" s="9">
        <v>0.82133333333333336</v>
      </c>
      <c r="AI18" s="9">
        <v>0.82133333333333336</v>
      </c>
      <c r="AJ18" s="9">
        <v>0.82133333333333336</v>
      </c>
      <c r="AK18" s="9">
        <v>0.82133333333333336</v>
      </c>
      <c r="AL18" s="9">
        <v>0.82133333333333336</v>
      </c>
      <c r="AM18" s="9">
        <v>0.82133333333333336</v>
      </c>
    </row>
    <row r="19" spans="2:39" x14ac:dyDescent="0.4">
      <c r="B19" t="s">
        <v>16</v>
      </c>
      <c r="C19" t="s">
        <v>23</v>
      </c>
      <c r="D19">
        <v>9.5</v>
      </c>
      <c r="E19" s="11">
        <v>0.185</v>
      </c>
      <c r="F19">
        <v>0.57799999999999996</v>
      </c>
      <c r="G19" s="1">
        <v>2.98</v>
      </c>
      <c r="H19" s="5">
        <f t="shared" si="0"/>
        <v>0.79466666666666663</v>
      </c>
      <c r="I19" s="9">
        <v>0.78666666666666674</v>
      </c>
      <c r="J19" s="9">
        <v>0.79466666666666663</v>
      </c>
      <c r="K19" s="9">
        <v>0.79466666666666663</v>
      </c>
      <c r="L19" s="9">
        <v>0.79466666666666663</v>
      </c>
      <c r="M19" s="9">
        <v>0.79466666666666663</v>
      </c>
      <c r="N19" s="9">
        <v>0.79466666666666663</v>
      </c>
      <c r="O19" s="9">
        <v>0.79466666666666663</v>
      </c>
      <c r="P19" s="9">
        <v>0.79466666666666663</v>
      </c>
      <c r="Q19" s="9">
        <v>0.79466666666666663</v>
      </c>
      <c r="R19" s="9">
        <v>0.79466666666666663</v>
      </c>
      <c r="S19" s="9">
        <v>0.79466666666666663</v>
      </c>
      <c r="T19" s="9">
        <v>0.79466666666666663</v>
      </c>
      <c r="U19" s="9">
        <v>0.79466666666666663</v>
      </c>
      <c r="V19" s="9">
        <v>0.79466666666666663</v>
      </c>
      <c r="W19" s="9">
        <v>0.79466666666666663</v>
      </c>
      <c r="X19" s="9">
        <v>0.79466666666666663</v>
      </c>
      <c r="Y19" s="9">
        <v>0.79466666666666663</v>
      </c>
      <c r="Z19" s="9">
        <v>0.79466666666666663</v>
      </c>
      <c r="AA19" s="9">
        <v>0.79466666666666663</v>
      </c>
      <c r="AB19" s="9">
        <v>0.79466666666666663</v>
      </c>
      <c r="AC19" s="9">
        <v>0.79466666666666663</v>
      </c>
      <c r="AD19" s="9">
        <v>0.79466666666666663</v>
      </c>
      <c r="AE19" s="9">
        <v>0.79466666666666663</v>
      </c>
      <c r="AF19" s="9">
        <v>0.79466666666666663</v>
      </c>
      <c r="AG19" s="9">
        <v>0.79466666666666663</v>
      </c>
      <c r="AH19" s="9">
        <v>0.79466666666666663</v>
      </c>
      <c r="AI19" s="9">
        <v>0.79466666666666663</v>
      </c>
      <c r="AJ19" s="9">
        <v>0.79466666666666663</v>
      </c>
      <c r="AK19" s="9">
        <v>0.79466666666666663</v>
      </c>
      <c r="AL19" s="9">
        <v>0.79466666666666663</v>
      </c>
      <c r="AM19" s="9">
        <v>0.79466666666666663</v>
      </c>
    </row>
    <row r="20" spans="2:39" x14ac:dyDescent="0.4"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2:39" x14ac:dyDescent="0.4">
      <c r="D21" t="s">
        <v>20</v>
      </c>
      <c r="I21" s="10" t="s">
        <v>4</v>
      </c>
      <c r="J21" s="16" t="s">
        <v>31</v>
      </c>
      <c r="K21" s="7"/>
    </row>
    <row r="22" spans="2:39" x14ac:dyDescent="0.4">
      <c r="D22" s="6" t="s">
        <v>17</v>
      </c>
      <c r="E22" s="6" t="s">
        <v>18</v>
      </c>
      <c r="F22" s="6" t="s">
        <v>21</v>
      </c>
      <c r="G22" s="12" t="s">
        <v>3</v>
      </c>
      <c r="H22" s="13" t="s">
        <v>4</v>
      </c>
      <c r="I22" s="8">
        <v>1995</v>
      </c>
      <c r="J22" s="8">
        <v>1996</v>
      </c>
      <c r="K22" s="8">
        <v>1997</v>
      </c>
      <c r="L22" s="8">
        <v>1998</v>
      </c>
      <c r="M22" s="8">
        <v>1999</v>
      </c>
      <c r="N22" s="8">
        <v>2000</v>
      </c>
      <c r="O22" s="8">
        <v>2001</v>
      </c>
      <c r="P22" s="8">
        <v>2002</v>
      </c>
      <c r="Q22" s="8">
        <v>2003</v>
      </c>
      <c r="R22" s="8">
        <v>2004</v>
      </c>
      <c r="S22" s="8">
        <v>2005</v>
      </c>
      <c r="T22" s="8">
        <v>2006</v>
      </c>
      <c r="U22" s="8">
        <v>2007</v>
      </c>
      <c r="V22" s="8">
        <v>2008</v>
      </c>
      <c r="W22" s="8">
        <v>2009</v>
      </c>
      <c r="X22" s="8">
        <v>2010</v>
      </c>
      <c r="Y22" s="8">
        <v>2011</v>
      </c>
      <c r="Z22" s="8">
        <v>2012</v>
      </c>
      <c r="AA22" s="8">
        <v>2013</v>
      </c>
      <c r="AB22" s="8">
        <v>2014</v>
      </c>
      <c r="AC22" s="8">
        <v>2015</v>
      </c>
      <c r="AD22" s="8">
        <v>2016</v>
      </c>
      <c r="AE22" s="8">
        <v>2017</v>
      </c>
      <c r="AF22" s="8">
        <v>2018</v>
      </c>
      <c r="AG22" s="8">
        <v>2019</v>
      </c>
      <c r="AH22" s="8">
        <v>2020</v>
      </c>
      <c r="AI22" s="8">
        <v>2021</v>
      </c>
      <c r="AJ22" s="8">
        <v>2022</v>
      </c>
      <c r="AK22" s="8">
        <v>2023</v>
      </c>
      <c r="AL22" s="8">
        <v>2024</v>
      </c>
      <c r="AM22" s="8">
        <v>2025</v>
      </c>
    </row>
    <row r="23" spans="2:39" x14ac:dyDescent="0.4">
      <c r="B23" t="s">
        <v>5</v>
      </c>
      <c r="C23" t="s">
        <v>22</v>
      </c>
      <c r="D23" s="11">
        <v>0.187</v>
      </c>
      <c r="E23">
        <v>0</v>
      </c>
      <c r="F23">
        <v>0.60199999999999998</v>
      </c>
      <c r="G23" s="1">
        <v>2.98</v>
      </c>
      <c r="H23" s="5">
        <f>G23/$K$4</f>
        <v>0.79466666666666663</v>
      </c>
      <c r="I23" s="9">
        <v>0.78666666666666674</v>
      </c>
      <c r="J23" s="9">
        <v>0.79466666666666663</v>
      </c>
      <c r="K23" s="9">
        <v>0.79466666666666663</v>
      </c>
      <c r="L23" s="9">
        <v>0.79466666666666663</v>
      </c>
      <c r="M23" s="9">
        <v>0.79466666666666663</v>
      </c>
      <c r="N23" s="9">
        <v>0.79466666666666663</v>
      </c>
      <c r="O23" s="9">
        <v>0.79466666666666663</v>
      </c>
      <c r="P23" s="9">
        <v>0.79466666666666663</v>
      </c>
      <c r="Q23" s="9">
        <v>0.79466666666666663</v>
      </c>
      <c r="R23" s="9">
        <v>0.79466666666666663</v>
      </c>
      <c r="S23" s="9">
        <v>0.79466666666666663</v>
      </c>
      <c r="T23" s="9">
        <v>0.79466666666666663</v>
      </c>
      <c r="U23" s="9">
        <v>0.79466666666666663</v>
      </c>
      <c r="V23" s="9">
        <v>0.79466666666666663</v>
      </c>
      <c r="W23" s="9">
        <v>0.79466666666666663</v>
      </c>
      <c r="X23" s="9">
        <v>0.79466666666666663</v>
      </c>
      <c r="Y23" s="9">
        <v>0.79466666666666663</v>
      </c>
      <c r="Z23" s="9">
        <v>0.79466666666666663</v>
      </c>
      <c r="AA23" s="9">
        <v>0.79466666666666663</v>
      </c>
      <c r="AB23" s="9">
        <v>0.79466666666666663</v>
      </c>
      <c r="AC23" s="9">
        <v>0.79466666666666663</v>
      </c>
      <c r="AD23" s="9">
        <v>0.79466666666666663</v>
      </c>
      <c r="AE23" s="9">
        <v>0.79466666666666663</v>
      </c>
      <c r="AF23" s="9">
        <v>0.79466666666666663</v>
      </c>
      <c r="AG23" s="9">
        <v>0.79466666666666663</v>
      </c>
      <c r="AH23" s="9">
        <v>0.79466666666666663</v>
      </c>
      <c r="AI23" s="9">
        <v>0.79466666666666663</v>
      </c>
      <c r="AJ23" s="9">
        <v>0.79466666666666663</v>
      </c>
      <c r="AK23" s="9">
        <v>0.79466666666666663</v>
      </c>
      <c r="AL23" s="9">
        <v>0.79466666666666663</v>
      </c>
      <c r="AM23" s="9">
        <v>0.79466666666666663</v>
      </c>
    </row>
    <row r="24" spans="2:39" x14ac:dyDescent="0.4">
      <c r="B24" t="s">
        <v>6</v>
      </c>
      <c r="C24" t="s">
        <v>22</v>
      </c>
      <c r="D24" s="11">
        <v>0.30399999999999999</v>
      </c>
      <c r="E24">
        <v>0</v>
      </c>
      <c r="F24">
        <v>0.97399999999999998</v>
      </c>
      <c r="G24" s="1">
        <v>3.09</v>
      </c>
      <c r="H24" s="5">
        <f t="shared" ref="H24:H34" si="1">G24/$K$4</f>
        <v>0.82399999999999995</v>
      </c>
      <c r="I24" s="9">
        <v>0.81866666666666665</v>
      </c>
      <c r="J24" s="9">
        <v>0.82399999999999995</v>
      </c>
      <c r="K24" s="9">
        <v>0.82399999999999995</v>
      </c>
      <c r="L24" s="9">
        <v>0.82399999999999995</v>
      </c>
      <c r="M24" s="9">
        <v>0.82399999999999995</v>
      </c>
      <c r="N24" s="9">
        <v>0.82399999999999995</v>
      </c>
      <c r="O24" s="9">
        <v>0.82399999999999995</v>
      </c>
      <c r="P24" s="9">
        <v>0.82399999999999995</v>
      </c>
      <c r="Q24" s="9">
        <v>0.82399999999999995</v>
      </c>
      <c r="R24" s="9">
        <v>0.82399999999999995</v>
      </c>
      <c r="S24" s="9">
        <v>0.82399999999999995</v>
      </c>
      <c r="T24" s="9">
        <v>0.82399999999999995</v>
      </c>
      <c r="U24" s="9">
        <v>0.82399999999999995</v>
      </c>
      <c r="V24" s="9">
        <v>0.82399999999999995</v>
      </c>
      <c r="W24" s="9">
        <v>0.82399999999999995</v>
      </c>
      <c r="X24" s="9">
        <v>0.82399999999999995</v>
      </c>
      <c r="Y24" s="9">
        <v>0.82399999999999995</v>
      </c>
      <c r="Z24" s="9">
        <v>0.82399999999999995</v>
      </c>
      <c r="AA24" s="9">
        <v>0.82399999999999995</v>
      </c>
      <c r="AB24" s="9">
        <v>0.82399999999999995</v>
      </c>
      <c r="AC24" s="9">
        <v>0.82399999999999995</v>
      </c>
      <c r="AD24" s="9">
        <v>0.82399999999999995</v>
      </c>
      <c r="AE24" s="9">
        <v>0.82399999999999995</v>
      </c>
      <c r="AF24" s="9">
        <v>0.82399999999999995</v>
      </c>
      <c r="AG24" s="9">
        <v>0.82399999999999995</v>
      </c>
      <c r="AH24" s="9">
        <v>0.82399999999999995</v>
      </c>
      <c r="AI24" s="9">
        <v>0.82399999999999995</v>
      </c>
      <c r="AJ24" s="9">
        <v>0.82399999999999995</v>
      </c>
      <c r="AK24" s="9">
        <v>0.82399999999999995</v>
      </c>
      <c r="AL24" s="9">
        <v>0.82399999999999995</v>
      </c>
      <c r="AM24" s="9">
        <v>0.82399999999999995</v>
      </c>
    </row>
    <row r="25" spans="2:39" x14ac:dyDescent="0.4">
      <c r="B25" t="s">
        <v>7</v>
      </c>
      <c r="C25" t="s">
        <v>22</v>
      </c>
      <c r="D25" s="11">
        <v>0.41699999999999998</v>
      </c>
      <c r="E25">
        <v>0</v>
      </c>
      <c r="F25">
        <v>0.996</v>
      </c>
      <c r="G25" s="1">
        <v>3.2</v>
      </c>
      <c r="H25" s="5">
        <f t="shared" si="1"/>
        <v>0.85333333333333339</v>
      </c>
      <c r="I25" s="9">
        <v>0.84800000000000009</v>
      </c>
      <c r="J25" s="9">
        <v>0.85333333333333339</v>
      </c>
      <c r="K25" s="9">
        <v>0.85333333333333339</v>
      </c>
      <c r="L25" s="9">
        <v>0.85333333333333339</v>
      </c>
      <c r="M25" s="9">
        <v>0.85333333333333339</v>
      </c>
      <c r="N25" s="9">
        <v>0.85333333333333339</v>
      </c>
      <c r="O25" s="9">
        <v>0.85333333333333339</v>
      </c>
      <c r="P25" s="9">
        <v>0.85333333333333339</v>
      </c>
      <c r="Q25" s="9">
        <v>0.85333333333333339</v>
      </c>
      <c r="R25" s="9">
        <v>0.85333333333333339</v>
      </c>
      <c r="S25" s="9">
        <v>0.85333333333333339</v>
      </c>
      <c r="T25" s="9">
        <v>0.85333333333333339</v>
      </c>
      <c r="U25" s="9">
        <v>0.85333333333333339</v>
      </c>
      <c r="V25" s="9">
        <v>0.85333333333333339</v>
      </c>
      <c r="W25" s="9">
        <v>0.85333333333333339</v>
      </c>
      <c r="X25" s="9">
        <v>0.85333333333333339</v>
      </c>
      <c r="Y25" s="9">
        <v>0.85333333333333339</v>
      </c>
      <c r="Z25" s="9">
        <v>0.85333333333333339</v>
      </c>
      <c r="AA25" s="9">
        <v>0.85333333333333339</v>
      </c>
      <c r="AB25" s="9">
        <v>0.85333333333333339</v>
      </c>
      <c r="AC25" s="9">
        <v>0.85333333333333339</v>
      </c>
      <c r="AD25" s="9">
        <v>0.85333333333333339</v>
      </c>
      <c r="AE25" s="9">
        <v>0.85333333333333339</v>
      </c>
      <c r="AF25" s="9">
        <v>0.85333333333333339</v>
      </c>
      <c r="AG25" s="9">
        <v>0.85333333333333339</v>
      </c>
      <c r="AH25" s="9">
        <v>0.85333333333333339</v>
      </c>
      <c r="AI25" s="9">
        <v>0.85333333333333339</v>
      </c>
      <c r="AJ25" s="9">
        <v>0.85333333333333339</v>
      </c>
      <c r="AK25" s="9">
        <v>0.85333333333333339</v>
      </c>
      <c r="AL25" s="9">
        <v>0.85333333333333339</v>
      </c>
      <c r="AM25" s="9">
        <v>0.85333333333333339</v>
      </c>
    </row>
    <row r="26" spans="2:39" x14ac:dyDescent="0.4">
      <c r="B26" t="s">
        <v>8</v>
      </c>
      <c r="C26" t="s">
        <v>22</v>
      </c>
      <c r="D26" s="11">
        <v>0.66600000000000004</v>
      </c>
      <c r="E26">
        <v>0</v>
      </c>
      <c r="F26">
        <v>1</v>
      </c>
      <c r="G26" s="1">
        <v>3.43</v>
      </c>
      <c r="H26" s="5">
        <f t="shared" si="1"/>
        <v>0.91466666666666674</v>
      </c>
      <c r="I26" s="9">
        <v>0.91200000000000003</v>
      </c>
      <c r="J26" s="9">
        <v>0.91466666666666674</v>
      </c>
      <c r="K26" s="9">
        <v>0.91466666666666674</v>
      </c>
      <c r="L26" s="9">
        <v>0.91466666666666674</v>
      </c>
      <c r="M26" s="9">
        <v>0.91466666666666674</v>
      </c>
      <c r="N26" s="9">
        <v>0.91466666666666674</v>
      </c>
      <c r="O26" s="9">
        <v>0.91466666666666674</v>
      </c>
      <c r="P26" s="9">
        <v>0.91466666666666674</v>
      </c>
      <c r="Q26" s="9">
        <v>0.91466666666666674</v>
      </c>
      <c r="R26" s="9">
        <v>0.91466666666666674</v>
      </c>
      <c r="S26" s="9">
        <v>0.91466666666666674</v>
      </c>
      <c r="T26" s="9">
        <v>0.91466666666666674</v>
      </c>
      <c r="U26" s="9">
        <v>0.91466666666666674</v>
      </c>
      <c r="V26" s="9">
        <v>0.91466666666666674</v>
      </c>
      <c r="W26" s="9">
        <v>0.91466666666666674</v>
      </c>
      <c r="X26" s="9">
        <v>0.91466666666666674</v>
      </c>
      <c r="Y26" s="9">
        <v>0.91466666666666674</v>
      </c>
      <c r="Z26" s="9">
        <v>0.91466666666666674</v>
      </c>
      <c r="AA26" s="9">
        <v>0.91466666666666674</v>
      </c>
      <c r="AB26" s="9">
        <v>0.91466666666666674</v>
      </c>
      <c r="AC26" s="9">
        <v>0.91466666666666674</v>
      </c>
      <c r="AD26" s="9">
        <v>0.91466666666666674</v>
      </c>
      <c r="AE26" s="9">
        <v>0.91466666666666674</v>
      </c>
      <c r="AF26" s="9">
        <v>0.91466666666666674</v>
      </c>
      <c r="AG26" s="9">
        <v>0.91466666666666674</v>
      </c>
      <c r="AH26" s="9">
        <v>0.91466666666666674</v>
      </c>
      <c r="AI26" s="9">
        <v>0.91466666666666674</v>
      </c>
      <c r="AJ26" s="9">
        <v>0.91466666666666674</v>
      </c>
      <c r="AK26" s="9">
        <v>0.91466666666666674</v>
      </c>
      <c r="AL26" s="9">
        <v>0.91466666666666674</v>
      </c>
      <c r="AM26" s="9">
        <v>0.91466666666666674</v>
      </c>
    </row>
    <row r="27" spans="2:39" x14ac:dyDescent="0.4">
      <c r="B27" t="s">
        <v>9</v>
      </c>
      <c r="C27" t="s">
        <v>22</v>
      </c>
      <c r="D27" s="11">
        <v>0.70399999999999996</v>
      </c>
      <c r="E27">
        <v>0</v>
      </c>
      <c r="F27">
        <v>1</v>
      </c>
      <c r="G27" s="1">
        <v>3.47</v>
      </c>
      <c r="H27" s="5">
        <f t="shared" si="1"/>
        <v>0.92533333333333334</v>
      </c>
      <c r="I27" s="9">
        <v>0.92266666666666663</v>
      </c>
      <c r="J27" s="9">
        <v>0.92533333333333334</v>
      </c>
      <c r="K27" s="9">
        <v>0.92533333333333334</v>
      </c>
      <c r="L27" s="9">
        <v>0.92533333333333334</v>
      </c>
      <c r="M27" s="9">
        <v>0.92533333333333334</v>
      </c>
      <c r="N27" s="9">
        <v>0.92533333333333334</v>
      </c>
      <c r="O27" s="9">
        <v>0.92533333333333334</v>
      </c>
      <c r="P27" s="9">
        <v>0.92533333333333334</v>
      </c>
      <c r="Q27" s="9">
        <v>0.92533333333333334</v>
      </c>
      <c r="R27" s="9">
        <v>0.92533333333333334</v>
      </c>
      <c r="S27" s="9">
        <v>0.92533333333333334</v>
      </c>
      <c r="T27" s="9">
        <v>0.92533333333333334</v>
      </c>
      <c r="U27" s="9">
        <v>0.92533333333333334</v>
      </c>
      <c r="V27" s="9">
        <v>0.92533333333333334</v>
      </c>
      <c r="W27" s="9">
        <v>0.92533333333333334</v>
      </c>
      <c r="X27" s="9">
        <v>0.92533333333333334</v>
      </c>
      <c r="Y27" s="9">
        <v>0.92533333333333334</v>
      </c>
      <c r="Z27" s="9">
        <v>0.92533333333333334</v>
      </c>
      <c r="AA27" s="9">
        <v>0.92533333333333334</v>
      </c>
      <c r="AB27" s="9">
        <v>0.92533333333333334</v>
      </c>
      <c r="AC27" s="9">
        <v>0.92533333333333334</v>
      </c>
      <c r="AD27" s="9">
        <v>0.92533333333333334</v>
      </c>
      <c r="AE27" s="9">
        <v>0.92533333333333334</v>
      </c>
      <c r="AF27" s="9">
        <v>0.92533333333333334</v>
      </c>
      <c r="AG27" s="9">
        <v>0.92533333333333334</v>
      </c>
      <c r="AH27" s="9">
        <v>0.92533333333333334</v>
      </c>
      <c r="AI27" s="9">
        <v>0.92533333333333334</v>
      </c>
      <c r="AJ27" s="9">
        <v>0.92533333333333334</v>
      </c>
      <c r="AK27" s="9">
        <v>0.92533333333333334</v>
      </c>
      <c r="AL27" s="9">
        <v>0.92533333333333334</v>
      </c>
      <c r="AM27" s="9">
        <v>0.92533333333333334</v>
      </c>
    </row>
    <row r="28" spans="2:39" x14ac:dyDescent="0.4">
      <c r="B28" t="s">
        <v>10</v>
      </c>
      <c r="C28" t="s">
        <v>22</v>
      </c>
      <c r="D28" s="11">
        <v>0.57499999999999996</v>
      </c>
      <c r="E28">
        <v>0</v>
      </c>
      <c r="F28">
        <v>1</v>
      </c>
      <c r="G28" s="1">
        <v>3.34</v>
      </c>
      <c r="H28" s="5">
        <f t="shared" si="1"/>
        <v>0.89066666666666661</v>
      </c>
      <c r="I28" s="9">
        <v>0.88800000000000001</v>
      </c>
      <c r="J28" s="9">
        <v>0.89066666666666661</v>
      </c>
      <c r="K28" s="9">
        <v>0.89066666666666661</v>
      </c>
      <c r="L28" s="9">
        <v>0.89066666666666661</v>
      </c>
      <c r="M28" s="9">
        <v>0.89066666666666661</v>
      </c>
      <c r="N28" s="9">
        <v>0.89066666666666661</v>
      </c>
      <c r="O28" s="9">
        <v>0.89066666666666661</v>
      </c>
      <c r="P28" s="9">
        <v>0.89066666666666661</v>
      </c>
      <c r="Q28" s="9">
        <v>0.89066666666666661</v>
      </c>
      <c r="R28" s="9">
        <v>0.89066666666666661</v>
      </c>
      <c r="S28" s="9">
        <v>0.89066666666666661</v>
      </c>
      <c r="T28" s="9">
        <v>0.89066666666666661</v>
      </c>
      <c r="U28" s="9">
        <v>0.89066666666666661</v>
      </c>
      <c r="V28" s="9">
        <v>0.89066666666666661</v>
      </c>
      <c r="W28" s="9">
        <v>0.89066666666666661</v>
      </c>
      <c r="X28" s="9">
        <v>0.89066666666666661</v>
      </c>
      <c r="Y28" s="9">
        <v>0.89066666666666661</v>
      </c>
      <c r="Z28" s="9">
        <v>0.89066666666666661</v>
      </c>
      <c r="AA28" s="9">
        <v>0.89066666666666661</v>
      </c>
      <c r="AB28" s="9">
        <v>0.89066666666666661</v>
      </c>
      <c r="AC28" s="9">
        <v>0.89066666666666661</v>
      </c>
      <c r="AD28" s="9">
        <v>0.89066666666666661</v>
      </c>
      <c r="AE28" s="9">
        <v>0.89066666666666661</v>
      </c>
      <c r="AF28" s="9">
        <v>0.89066666666666661</v>
      </c>
      <c r="AG28" s="9">
        <v>0.89066666666666661</v>
      </c>
      <c r="AH28" s="9">
        <v>0.89066666666666661</v>
      </c>
      <c r="AI28" s="9">
        <v>0.89066666666666661</v>
      </c>
      <c r="AJ28" s="9">
        <v>0.89066666666666661</v>
      </c>
      <c r="AK28" s="9">
        <v>0.89066666666666661</v>
      </c>
      <c r="AL28" s="9">
        <v>0.89066666666666661</v>
      </c>
      <c r="AM28" s="9">
        <v>0.89066666666666661</v>
      </c>
    </row>
    <row r="29" spans="2:39" x14ac:dyDescent="0.4">
      <c r="B29" t="s">
        <v>11</v>
      </c>
      <c r="C29" t="s">
        <v>22</v>
      </c>
      <c r="D29" s="11">
        <v>0.29699999999999999</v>
      </c>
      <c r="E29">
        <v>0</v>
      </c>
      <c r="F29">
        <v>0.96199999999999997</v>
      </c>
      <c r="G29" s="1">
        <v>3.09</v>
      </c>
      <c r="H29" s="5">
        <f t="shared" si="1"/>
        <v>0.82399999999999995</v>
      </c>
      <c r="I29" s="9">
        <v>0.81600000000000006</v>
      </c>
      <c r="J29" s="9">
        <v>0.82399999999999995</v>
      </c>
      <c r="K29" s="9">
        <v>0.82399999999999995</v>
      </c>
      <c r="L29" s="9">
        <v>0.82399999999999995</v>
      </c>
      <c r="M29" s="9">
        <v>0.82399999999999995</v>
      </c>
      <c r="N29" s="9">
        <v>0.82399999999999995</v>
      </c>
      <c r="O29" s="9">
        <v>0.82399999999999995</v>
      </c>
      <c r="P29" s="9">
        <v>0.82399999999999995</v>
      </c>
      <c r="Q29" s="9">
        <v>0.82399999999999995</v>
      </c>
      <c r="R29" s="9">
        <v>0.82399999999999995</v>
      </c>
      <c r="S29" s="9">
        <v>0.82399999999999995</v>
      </c>
      <c r="T29" s="9">
        <v>0.82399999999999995</v>
      </c>
      <c r="U29" s="9">
        <v>0.82399999999999995</v>
      </c>
      <c r="V29" s="9">
        <v>0.82399999999999995</v>
      </c>
      <c r="W29" s="9">
        <v>0.82399999999999995</v>
      </c>
      <c r="X29" s="9">
        <v>0.82399999999999995</v>
      </c>
      <c r="Y29" s="9">
        <v>0.82399999999999995</v>
      </c>
      <c r="Z29" s="9">
        <v>0.82399999999999995</v>
      </c>
      <c r="AA29" s="9">
        <v>0.82399999999999995</v>
      </c>
      <c r="AB29" s="9">
        <v>0.82399999999999995</v>
      </c>
      <c r="AC29" s="9">
        <v>0.82399999999999995</v>
      </c>
      <c r="AD29" s="9">
        <v>0.82399999999999995</v>
      </c>
      <c r="AE29" s="9">
        <v>0.82399999999999995</v>
      </c>
      <c r="AF29" s="9">
        <v>0.82399999999999995</v>
      </c>
      <c r="AG29" s="9">
        <v>0.82399999999999995</v>
      </c>
      <c r="AH29" s="9">
        <v>0.82399999999999995</v>
      </c>
      <c r="AI29" s="9">
        <v>0.82399999999999995</v>
      </c>
      <c r="AJ29" s="9">
        <v>0.82399999999999995</v>
      </c>
      <c r="AK29" s="9">
        <v>0.82399999999999995</v>
      </c>
      <c r="AL29" s="9">
        <v>0.82399999999999995</v>
      </c>
      <c r="AM29" s="9">
        <v>0.82399999999999995</v>
      </c>
    </row>
    <row r="30" spans="2:39" x14ac:dyDescent="0.4">
      <c r="B30" t="s">
        <v>12</v>
      </c>
      <c r="C30" t="s">
        <v>22</v>
      </c>
      <c r="D30" s="11">
        <v>0.18</v>
      </c>
      <c r="E30">
        <v>5.0999999999999997E-2</v>
      </c>
      <c r="F30">
        <v>0.53600000000000003</v>
      </c>
      <c r="G30" s="1">
        <v>2.98</v>
      </c>
      <c r="H30" s="5">
        <f t="shared" si="1"/>
        <v>0.79466666666666663</v>
      </c>
      <c r="I30" s="9">
        <v>0.78400000000000003</v>
      </c>
      <c r="J30" s="9">
        <v>0.79466666666666663</v>
      </c>
      <c r="K30" s="9">
        <v>0.79466666666666663</v>
      </c>
      <c r="L30" s="9">
        <v>0.79466666666666663</v>
      </c>
      <c r="M30" s="9">
        <v>0.79466666666666663</v>
      </c>
      <c r="N30" s="9">
        <v>0.79466666666666663</v>
      </c>
      <c r="O30" s="9">
        <v>0.79466666666666663</v>
      </c>
      <c r="P30" s="9">
        <v>0.79466666666666663</v>
      </c>
      <c r="Q30" s="9">
        <v>0.79466666666666663</v>
      </c>
      <c r="R30" s="9">
        <v>0.79466666666666663</v>
      </c>
      <c r="S30" s="9">
        <v>0.79466666666666663</v>
      </c>
      <c r="T30" s="9">
        <v>0.79466666666666663</v>
      </c>
      <c r="U30" s="9">
        <v>0.79466666666666663</v>
      </c>
      <c r="V30" s="9">
        <v>0.79466666666666663</v>
      </c>
      <c r="W30" s="9">
        <v>0.79466666666666663</v>
      </c>
      <c r="X30" s="9">
        <v>0.79466666666666663</v>
      </c>
      <c r="Y30" s="9">
        <v>0.79466666666666663</v>
      </c>
      <c r="Z30" s="9">
        <v>0.79466666666666663</v>
      </c>
      <c r="AA30" s="9">
        <v>0.79466666666666663</v>
      </c>
      <c r="AB30" s="9">
        <v>0.79466666666666663</v>
      </c>
      <c r="AC30" s="9">
        <v>0.79466666666666663</v>
      </c>
      <c r="AD30" s="9">
        <v>0.79466666666666663</v>
      </c>
      <c r="AE30" s="9">
        <v>0.79466666666666663</v>
      </c>
      <c r="AF30" s="9">
        <v>0.79466666666666663</v>
      </c>
      <c r="AG30" s="9">
        <v>0.79466666666666663</v>
      </c>
      <c r="AH30" s="9">
        <v>0.79466666666666663</v>
      </c>
      <c r="AI30" s="9">
        <v>0.79466666666666663</v>
      </c>
      <c r="AJ30" s="9">
        <v>0.79466666666666663</v>
      </c>
      <c r="AK30" s="9">
        <v>0.79466666666666663</v>
      </c>
      <c r="AL30" s="9">
        <v>0.79466666666666663</v>
      </c>
      <c r="AM30" s="9">
        <v>0.79466666666666663</v>
      </c>
    </row>
    <row r="31" spans="2:39" x14ac:dyDescent="0.4">
      <c r="B31" t="s">
        <v>13</v>
      </c>
      <c r="C31" t="s">
        <v>23</v>
      </c>
      <c r="D31">
        <v>7.8E-2</v>
      </c>
      <c r="E31" s="11">
        <v>0.13300000000000001</v>
      </c>
      <c r="F31">
        <v>0.46200000000000002</v>
      </c>
      <c r="G31" s="1">
        <v>2.93</v>
      </c>
      <c r="H31" s="5">
        <f t="shared" si="1"/>
        <v>0.78133333333333332</v>
      </c>
      <c r="I31" s="9">
        <v>0.77333333333333332</v>
      </c>
      <c r="J31" s="9">
        <v>0.78133333333333332</v>
      </c>
      <c r="K31" s="9">
        <v>0.78133333333333332</v>
      </c>
      <c r="L31" s="9">
        <v>0.78133333333333332</v>
      </c>
      <c r="M31" s="9">
        <v>0.78133333333333332</v>
      </c>
      <c r="N31" s="9">
        <v>0.78133333333333332</v>
      </c>
      <c r="O31" s="9">
        <v>0.78133333333333332</v>
      </c>
      <c r="P31" s="9">
        <v>0.78133333333333332</v>
      </c>
      <c r="Q31" s="9">
        <v>0.78133333333333332</v>
      </c>
      <c r="R31" s="9">
        <v>0.78133333333333332</v>
      </c>
      <c r="S31" s="9">
        <v>0.78133333333333332</v>
      </c>
      <c r="T31" s="9">
        <v>0.78133333333333332</v>
      </c>
      <c r="U31" s="9">
        <v>0.78133333333333332</v>
      </c>
      <c r="V31" s="9">
        <v>0.78133333333333332</v>
      </c>
      <c r="W31" s="9">
        <v>0.78133333333333332</v>
      </c>
      <c r="X31" s="9">
        <v>0.78133333333333332</v>
      </c>
      <c r="Y31" s="9">
        <v>0.78133333333333332</v>
      </c>
      <c r="Z31" s="9">
        <v>0.78133333333333332</v>
      </c>
      <c r="AA31" s="9">
        <v>0.78133333333333332</v>
      </c>
      <c r="AB31" s="9">
        <v>0.78133333333333332</v>
      </c>
      <c r="AC31" s="9">
        <v>0.78133333333333332</v>
      </c>
      <c r="AD31" s="9">
        <v>0.78133333333333332</v>
      </c>
      <c r="AE31" s="9">
        <v>0.78133333333333332</v>
      </c>
      <c r="AF31" s="9">
        <v>0.78133333333333332</v>
      </c>
      <c r="AG31" s="9">
        <v>0.78133333333333332</v>
      </c>
      <c r="AH31" s="9">
        <v>0.78133333333333332</v>
      </c>
      <c r="AI31" s="9">
        <v>0.78133333333333332</v>
      </c>
      <c r="AJ31" s="9">
        <v>0.78133333333333332</v>
      </c>
      <c r="AK31" s="9">
        <v>0.78133333333333332</v>
      </c>
      <c r="AL31" s="9">
        <v>0.78133333333333332</v>
      </c>
      <c r="AM31" s="9">
        <v>0.78133333333333332</v>
      </c>
    </row>
    <row r="32" spans="2:39" x14ac:dyDescent="0.4">
      <c r="B32" t="s">
        <v>14</v>
      </c>
      <c r="C32" t="s">
        <v>23</v>
      </c>
      <c r="D32">
        <v>5.8000000000000003E-2</v>
      </c>
      <c r="E32" s="11">
        <v>0.158</v>
      </c>
      <c r="F32">
        <v>0.60099999999999998</v>
      </c>
      <c r="G32" s="1">
        <v>2.95</v>
      </c>
      <c r="H32" s="5">
        <f t="shared" si="1"/>
        <v>0.78666666666666674</v>
      </c>
      <c r="I32" s="9">
        <v>0.77866666666666662</v>
      </c>
      <c r="J32" s="9">
        <v>0.78666666666666674</v>
      </c>
      <c r="K32" s="9">
        <v>0.78666666666666674</v>
      </c>
      <c r="L32" s="9">
        <v>0.78666666666666674</v>
      </c>
      <c r="M32" s="9">
        <v>0.78666666666666674</v>
      </c>
      <c r="N32" s="9">
        <v>0.78666666666666674</v>
      </c>
      <c r="O32" s="9">
        <v>0.78666666666666674</v>
      </c>
      <c r="P32" s="9">
        <v>0.78666666666666674</v>
      </c>
      <c r="Q32" s="9">
        <v>0.78666666666666674</v>
      </c>
      <c r="R32" s="9">
        <v>0.78666666666666674</v>
      </c>
      <c r="S32" s="9">
        <v>0.78666666666666674</v>
      </c>
      <c r="T32" s="9">
        <v>0.78666666666666674</v>
      </c>
      <c r="U32" s="9">
        <v>0.78666666666666674</v>
      </c>
      <c r="V32" s="9">
        <v>0.78666666666666674</v>
      </c>
      <c r="W32" s="9">
        <v>0.78666666666666674</v>
      </c>
      <c r="X32" s="9">
        <v>0.78666666666666674</v>
      </c>
      <c r="Y32" s="9">
        <v>0.78666666666666674</v>
      </c>
      <c r="Z32" s="9">
        <v>0.78666666666666674</v>
      </c>
      <c r="AA32" s="9">
        <v>0.78666666666666674</v>
      </c>
      <c r="AB32" s="9">
        <v>0.78666666666666674</v>
      </c>
      <c r="AC32" s="9">
        <v>0.78666666666666674</v>
      </c>
      <c r="AD32" s="9">
        <v>0.78666666666666674</v>
      </c>
      <c r="AE32" s="9">
        <v>0.78666666666666674</v>
      </c>
      <c r="AF32" s="9">
        <v>0.78666666666666674</v>
      </c>
      <c r="AG32" s="9">
        <v>0.78666666666666674</v>
      </c>
      <c r="AH32" s="9">
        <v>0.78666666666666674</v>
      </c>
      <c r="AI32" s="9">
        <v>0.78666666666666674</v>
      </c>
      <c r="AJ32" s="9">
        <v>0.78666666666666674</v>
      </c>
      <c r="AK32" s="9">
        <v>0.78666666666666674</v>
      </c>
      <c r="AL32" s="9">
        <v>0.78666666666666674</v>
      </c>
      <c r="AM32" s="9">
        <v>0.78666666666666674</v>
      </c>
    </row>
    <row r="33" spans="2:39" x14ac:dyDescent="0.4">
      <c r="B33" t="s">
        <v>15</v>
      </c>
      <c r="C33" t="s">
        <v>23</v>
      </c>
      <c r="D33">
        <v>0</v>
      </c>
      <c r="E33" s="11">
        <v>0.11899999999999999</v>
      </c>
      <c r="F33">
        <v>0.58299999999999996</v>
      </c>
      <c r="G33" s="1">
        <v>2.92</v>
      </c>
      <c r="H33" s="5">
        <f t="shared" si="1"/>
        <v>0.77866666666666662</v>
      </c>
      <c r="I33" s="9">
        <v>0.76800000000000002</v>
      </c>
      <c r="J33" s="9">
        <v>0.77866666666666662</v>
      </c>
      <c r="K33" s="9">
        <v>0.77866666666666662</v>
      </c>
      <c r="L33" s="9">
        <v>0.77866666666666662</v>
      </c>
      <c r="M33" s="9">
        <v>0.77866666666666662</v>
      </c>
      <c r="N33" s="9">
        <v>0.77866666666666662</v>
      </c>
      <c r="O33" s="9">
        <v>0.77866666666666662</v>
      </c>
      <c r="P33" s="9">
        <v>0.77866666666666662</v>
      </c>
      <c r="Q33" s="9">
        <v>0.77866666666666662</v>
      </c>
      <c r="R33" s="9">
        <v>0.77866666666666662</v>
      </c>
      <c r="S33" s="9">
        <v>0.77866666666666662</v>
      </c>
      <c r="T33" s="9">
        <v>0.77866666666666662</v>
      </c>
      <c r="U33" s="9">
        <v>0.77866666666666662</v>
      </c>
      <c r="V33" s="9">
        <v>0.77866666666666662</v>
      </c>
      <c r="W33" s="9">
        <v>0.77866666666666662</v>
      </c>
      <c r="X33" s="9">
        <v>0.77866666666666662</v>
      </c>
      <c r="Y33" s="9">
        <v>0.77866666666666662</v>
      </c>
      <c r="Z33" s="9">
        <v>0.77866666666666662</v>
      </c>
      <c r="AA33" s="9">
        <v>0.77866666666666662</v>
      </c>
      <c r="AB33" s="9">
        <v>0.77866666666666662</v>
      </c>
      <c r="AC33" s="9">
        <v>0.77866666666666662</v>
      </c>
      <c r="AD33" s="9">
        <v>0.77866666666666662</v>
      </c>
      <c r="AE33" s="9">
        <v>0.77866666666666662</v>
      </c>
      <c r="AF33" s="9">
        <v>0.77866666666666662</v>
      </c>
      <c r="AG33" s="9">
        <v>0.77866666666666662</v>
      </c>
      <c r="AH33" s="9">
        <v>0.77866666666666662</v>
      </c>
      <c r="AI33" s="9">
        <v>0.77866666666666662</v>
      </c>
      <c r="AJ33" s="9">
        <v>0.77866666666666662</v>
      </c>
      <c r="AK33" s="9">
        <v>0.77866666666666662</v>
      </c>
      <c r="AL33" s="9">
        <v>0.77866666666666662</v>
      </c>
      <c r="AM33" s="9">
        <v>0.77866666666666662</v>
      </c>
    </row>
    <row r="34" spans="2:39" x14ac:dyDescent="0.4">
      <c r="B34" t="s">
        <v>16</v>
      </c>
      <c r="C34" t="s">
        <v>22</v>
      </c>
      <c r="D34" s="11">
        <v>0.151</v>
      </c>
      <c r="E34">
        <v>7.9000000000000001E-2</v>
      </c>
      <c r="F34">
        <v>8.3000000000000004E-2</v>
      </c>
      <c r="G34" s="1">
        <v>2.95</v>
      </c>
      <c r="H34" s="5">
        <f t="shared" si="1"/>
        <v>0.78666666666666674</v>
      </c>
      <c r="I34" s="9">
        <v>0.77866666666666662</v>
      </c>
      <c r="J34" s="9">
        <v>0.78666666666666674</v>
      </c>
      <c r="K34" s="9">
        <v>0.78666666666666674</v>
      </c>
      <c r="L34" s="9">
        <v>0.78666666666666674</v>
      </c>
      <c r="M34" s="9">
        <v>0.78666666666666674</v>
      </c>
      <c r="N34" s="9">
        <v>0.78666666666666674</v>
      </c>
      <c r="O34" s="9">
        <v>0.78666666666666674</v>
      </c>
      <c r="P34" s="9">
        <v>0.78666666666666674</v>
      </c>
      <c r="Q34" s="9">
        <v>0.78666666666666674</v>
      </c>
      <c r="R34" s="9">
        <v>0.78666666666666674</v>
      </c>
      <c r="S34" s="9">
        <v>0.78666666666666674</v>
      </c>
      <c r="T34" s="9">
        <v>0.78666666666666674</v>
      </c>
      <c r="U34" s="9">
        <v>0.78666666666666674</v>
      </c>
      <c r="V34" s="9">
        <v>0.78666666666666674</v>
      </c>
      <c r="W34" s="9">
        <v>0.78666666666666674</v>
      </c>
      <c r="X34" s="9">
        <v>0.78666666666666674</v>
      </c>
      <c r="Y34" s="9">
        <v>0.78666666666666674</v>
      </c>
      <c r="Z34" s="9">
        <v>0.78666666666666674</v>
      </c>
      <c r="AA34" s="9">
        <v>0.78666666666666674</v>
      </c>
      <c r="AB34" s="9">
        <v>0.78666666666666674</v>
      </c>
      <c r="AC34" s="9">
        <v>0.78666666666666674</v>
      </c>
      <c r="AD34" s="9">
        <v>0.78666666666666674</v>
      </c>
      <c r="AE34" s="9">
        <v>0.78666666666666674</v>
      </c>
      <c r="AF34" s="9">
        <v>0.78666666666666674</v>
      </c>
      <c r="AG34" s="9">
        <v>0.78666666666666674</v>
      </c>
      <c r="AH34" s="9">
        <v>0.78666666666666674</v>
      </c>
      <c r="AI34" s="9">
        <v>0.78666666666666674</v>
      </c>
      <c r="AJ34" s="9">
        <v>0.78666666666666674</v>
      </c>
      <c r="AK34" s="9">
        <v>0.78666666666666674</v>
      </c>
      <c r="AL34" s="9">
        <v>0.78666666666666674</v>
      </c>
      <c r="AM34" s="9">
        <v>0.78666666666666674</v>
      </c>
    </row>
    <row r="35" spans="2:39" x14ac:dyDescent="0.4"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2:39" x14ac:dyDescent="0.4"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計算シート</vt:lpstr>
      <vt:lpstr>計算シート (記入例)</vt:lpstr>
      <vt:lpstr>各種パラメータ</vt:lpstr>
      <vt:lpstr>店舗用ｲﾝﾊﾞｰﾀｰ機</vt:lpstr>
      <vt:lpstr>ﾋﾞﾙﾏﾙﾁ用ｲﾝﾊﾞｰﾀｰ機</vt:lpstr>
      <vt:lpstr>設備用ｲﾝﾊﾞｰﾀｰ機</vt:lpstr>
      <vt:lpstr>非ｲﾝﾊﾞｰﾀｰ(定速)機</vt:lpstr>
      <vt:lpstr>計算シート!Print_Area</vt:lpstr>
      <vt:lpstr>'計算シート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</dc:creator>
  <cp:lastModifiedBy>井上 健二郎</cp:lastModifiedBy>
  <cp:lastPrinted>2025-05-21T06:41:13Z</cp:lastPrinted>
  <dcterms:created xsi:type="dcterms:W3CDTF">2025-05-09T03:05:00Z</dcterms:created>
  <dcterms:modified xsi:type="dcterms:W3CDTF">2025-06-09T01:29:00Z</dcterms:modified>
</cp:coreProperties>
</file>